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C:\Milan\stavby\Podlešín\Rozpočet\K soutěži nové RC Materiál\"/>
    </mc:Choice>
  </mc:AlternateContent>
  <xr:revisionPtr revIDLastSave="0" documentId="13_ncr:1_{6479F1BA-A646-4549-B2A0-D9A0F4FE590D}" xr6:coauthVersionLast="47" xr6:coauthVersionMax="47" xr10:uidLastSave="{00000000-0000-0000-0000-000000000000}"/>
  <bookViews>
    <workbookView xWindow="28680" yWindow="-120" windowWidth="29040" windowHeight="15840" activeTab="4" xr2:uid="{00000000-000D-0000-FFFF-FFFF00000000}"/>
  </bookViews>
  <sheets>
    <sheet name="Rekapitulace stavby" sheetId="1" r:id="rId1"/>
    <sheet name="PS01.01 - technologická část" sheetId="2" r:id="rId2"/>
    <sheet name="PS01.02 - stavební část" sheetId="3" r:id="rId3"/>
    <sheet name="PS01.03 - VRN" sheetId="4" r:id="rId4"/>
    <sheet name="PS01.04 - NEOCEŇOVAT - do..." sheetId="5" r:id="rId5"/>
    <sheet name="PS02.01 - technologická část" sheetId="6" r:id="rId6"/>
    <sheet name="PS02.02 - VRN" sheetId="7" r:id="rId7"/>
    <sheet name="SO01.01 - technologická část" sheetId="8" r:id="rId8"/>
    <sheet name="SO01.02 - stavební část" sheetId="9" r:id="rId9"/>
    <sheet name="SO01.03 - VRN" sheetId="10" r:id="rId10"/>
    <sheet name="SO02.01 - technologická část" sheetId="11" r:id="rId11"/>
    <sheet name="SO02.02 - VRN" sheetId="12" r:id="rId12"/>
    <sheet name="SO03.01 - stavební část" sheetId="13" r:id="rId13"/>
    <sheet name="SO03.02 - VRN" sheetId="14" r:id="rId14"/>
  </sheets>
  <definedNames>
    <definedName name="_xlnm._FilterDatabase" localSheetId="1" hidden="1">'PS01.01 - technologická část'!$C$128:$K$338</definedName>
    <definedName name="_xlnm._FilterDatabase" localSheetId="2" hidden="1">'PS01.02 - stavební část'!$C$121:$K$131</definedName>
    <definedName name="_xlnm._FilterDatabase" localSheetId="3" hidden="1">'PS01.03 - VRN'!$C$121:$K$132</definedName>
    <definedName name="_xlnm._FilterDatabase" localSheetId="4" hidden="1">'PS01.04 - NEOCEŇOVAT - do...'!$C$120:$K$158</definedName>
    <definedName name="_xlnm._FilterDatabase" localSheetId="5" hidden="1">'PS02.01 - technologická část'!$C$122:$K$147</definedName>
    <definedName name="_xlnm._FilterDatabase" localSheetId="6" hidden="1">'PS02.02 - VRN'!$C$120:$K$124</definedName>
    <definedName name="_xlnm._FilterDatabase" localSheetId="7" hidden="1">'SO01.01 - technologická část'!$C$123:$K$242</definedName>
    <definedName name="_xlnm._FilterDatabase" localSheetId="8" hidden="1">'SO01.02 - stavební část'!$C$122:$K$134</definedName>
    <definedName name="_xlnm._FilterDatabase" localSheetId="9" hidden="1">'SO01.03 - VRN'!$C$122:$K$135</definedName>
    <definedName name="_xlnm._FilterDatabase" localSheetId="10" hidden="1">'SO02.01 - technologická část'!$C$120:$K$179</definedName>
    <definedName name="_xlnm._FilterDatabase" localSheetId="11" hidden="1">'SO02.02 - VRN'!$C$120:$K$130</definedName>
    <definedName name="_xlnm._FilterDatabase" localSheetId="12" hidden="1">'SO03.01 - stavební část'!$C$126:$K$148</definedName>
    <definedName name="_xlnm._FilterDatabase" localSheetId="13" hidden="1">'SO03.02 - VRN'!$C$122:$K$130</definedName>
    <definedName name="_xlnm.Print_Titles" localSheetId="1">'PS01.01 - technologická část'!$128:$128</definedName>
    <definedName name="_xlnm.Print_Titles" localSheetId="2">'PS01.02 - stavební část'!$121:$121</definedName>
    <definedName name="_xlnm.Print_Titles" localSheetId="3">'PS01.03 - VRN'!$121:$121</definedName>
    <definedName name="_xlnm.Print_Titles" localSheetId="4">'PS01.04 - NEOCEŇOVAT - do...'!$120:$120</definedName>
    <definedName name="_xlnm.Print_Titles" localSheetId="5">'PS02.01 - technologická část'!$122:$122</definedName>
    <definedName name="_xlnm.Print_Titles" localSheetId="6">'PS02.02 - VRN'!$120:$120</definedName>
    <definedName name="_xlnm.Print_Titles" localSheetId="0">'Rekapitulace stavby'!$92:$92</definedName>
    <definedName name="_xlnm.Print_Titles" localSheetId="7">'SO01.01 - technologická část'!$123:$123</definedName>
    <definedName name="_xlnm.Print_Titles" localSheetId="8">'SO01.02 - stavební část'!$122:$122</definedName>
    <definedName name="_xlnm.Print_Titles" localSheetId="9">'SO01.03 - VRN'!$122:$122</definedName>
    <definedName name="_xlnm.Print_Titles" localSheetId="10">'SO02.01 - technologická část'!$120:$120</definedName>
    <definedName name="_xlnm.Print_Titles" localSheetId="11">'SO02.02 - VRN'!$120:$120</definedName>
    <definedName name="_xlnm.Print_Titles" localSheetId="12">'SO03.01 - stavební část'!$126:$126</definedName>
    <definedName name="_xlnm.Print_Titles" localSheetId="13">'SO03.02 - VRN'!$122:$122</definedName>
    <definedName name="_xlnm.Print_Area" localSheetId="1">'PS01.01 - technologická část'!$C$4:$J$76,'PS01.01 - technologická část'!$C$82:$J$108,'PS01.01 - technologická část'!$C$114:$K$338</definedName>
    <definedName name="_xlnm.Print_Area" localSheetId="2">'PS01.02 - stavební část'!$C$4:$J$76,'PS01.02 - stavební část'!$C$82:$J$101,'PS01.02 - stavební část'!$C$107:$K$131</definedName>
    <definedName name="_xlnm.Print_Area" localSheetId="3">'PS01.03 - VRN'!$C$4:$J$76,'PS01.03 - VRN'!$C$82:$J$101,'PS01.03 - VRN'!$C$107:$K$132</definedName>
    <definedName name="_xlnm.Print_Area" localSheetId="4">'PS01.04 - NEOCEŇOVAT - do...'!$C$4:$J$76,'PS01.04 - NEOCEŇOVAT - do...'!$C$82:$J$100,'PS01.04 - NEOCEŇOVAT - do...'!$C$106:$K$158</definedName>
    <definedName name="_xlnm.Print_Area" localSheetId="5">'PS02.01 - technologická část'!$C$4:$J$76,'PS02.01 - technologická část'!$C$82:$J$102,'PS02.01 - technologická část'!$C$108:$K$147</definedName>
    <definedName name="_xlnm.Print_Area" localSheetId="6">'PS02.02 - VRN'!$C$4:$J$76,'PS02.02 - VRN'!$C$82:$J$100,'PS02.02 - VRN'!$C$106:$K$124</definedName>
    <definedName name="_xlnm.Print_Area" localSheetId="0">'Rekapitulace stavby'!$D$4:$AO$76,'Rekapitulace stavby'!$C$82:$AQ$113</definedName>
    <definedName name="_xlnm.Print_Area" localSheetId="7">'SO01.01 - technologická část'!$C$4:$J$76,'SO01.01 - technologická část'!$C$82:$J$103,'SO01.01 - technologická část'!$C$109:$K$242</definedName>
    <definedName name="_xlnm.Print_Area" localSheetId="8">'SO01.02 - stavební část'!$C$4:$J$76,'SO01.02 - stavební část'!$C$82:$J$102,'SO01.02 - stavební část'!$C$108:$K$134</definedName>
    <definedName name="_xlnm.Print_Area" localSheetId="9">'SO01.03 - VRN'!$C$4:$J$76,'SO01.03 - VRN'!$C$82:$J$102,'SO01.03 - VRN'!$C$108:$K$135</definedName>
    <definedName name="_xlnm.Print_Area" localSheetId="10">'SO02.01 - technologická část'!$C$4:$J$76,'SO02.01 - technologická část'!$C$82:$J$100,'SO02.01 - technologická část'!$C$106:$K$179</definedName>
    <definedName name="_xlnm.Print_Area" localSheetId="11">'SO02.02 - VRN'!$C$4:$J$76,'SO02.02 - VRN'!$C$82:$J$100,'SO02.02 - VRN'!$C$106:$K$130</definedName>
    <definedName name="_xlnm.Print_Area" localSheetId="12">'SO03.01 - stavební část'!$C$4:$J$76,'SO03.01 - stavební část'!$C$82:$J$106,'SO03.01 - stavební část'!$C$112:$K$148</definedName>
    <definedName name="_xlnm.Print_Area" localSheetId="13">'SO03.02 - VRN'!$C$4:$J$76,'SO03.02 - VRN'!$C$82:$J$102,'SO03.02 - VRN'!$C$108:$K$130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14" l="1"/>
  <c r="J38" i="14"/>
  <c r="AY112" i="1" s="1"/>
  <c r="J37" i="14"/>
  <c r="AX112" i="1" s="1"/>
  <c r="BI130" i="14"/>
  <c r="BH130" i="14"/>
  <c r="BG130" i="14"/>
  <c r="BF130" i="14"/>
  <c r="T130" i="14"/>
  <c r="R130" i="14"/>
  <c r="P130" i="14"/>
  <c r="BI129" i="14"/>
  <c r="BH129" i="14"/>
  <c r="BG129" i="14"/>
  <c r="BF129" i="14"/>
  <c r="T129" i="14"/>
  <c r="R129" i="14"/>
  <c r="P129" i="14"/>
  <c r="BI127" i="14"/>
  <c r="BH127" i="14"/>
  <c r="BG127" i="14"/>
  <c r="BF127" i="14"/>
  <c r="T127" i="14"/>
  <c r="R127" i="14"/>
  <c r="P127" i="14"/>
  <c r="BI126" i="14"/>
  <c r="BH126" i="14"/>
  <c r="BG126" i="14"/>
  <c r="BF126" i="14"/>
  <c r="T126" i="14"/>
  <c r="R126" i="14"/>
  <c r="P126" i="14"/>
  <c r="J120" i="14"/>
  <c r="J119" i="14"/>
  <c r="F119" i="14"/>
  <c r="F117" i="14"/>
  <c r="E115" i="14"/>
  <c r="J94" i="14"/>
  <c r="J93" i="14"/>
  <c r="F93" i="14"/>
  <c r="F91" i="14"/>
  <c r="E89" i="14"/>
  <c r="J20" i="14"/>
  <c r="E20" i="14"/>
  <c r="F120" i="14" s="1"/>
  <c r="J19" i="14"/>
  <c r="J14" i="14"/>
  <c r="J91" i="14" s="1"/>
  <c r="E7" i="14"/>
  <c r="E111" i="14" s="1"/>
  <c r="J39" i="13"/>
  <c r="J38" i="13"/>
  <c r="AY111" i="1"/>
  <c r="J37" i="13"/>
  <c r="AX111" i="1"/>
  <c r="BI148" i="13"/>
  <c r="BH148" i="13"/>
  <c r="BG148" i="13"/>
  <c r="BF148" i="13"/>
  <c r="T148" i="13"/>
  <c r="T147" i="13"/>
  <c r="T146" i="13" s="1"/>
  <c r="R148" i="13"/>
  <c r="R147" i="13" s="1"/>
  <c r="R146" i="13" s="1"/>
  <c r="P148" i="13"/>
  <c r="P147" i="13"/>
  <c r="P146" i="13" s="1"/>
  <c r="BI145" i="13"/>
  <c r="BH145" i="13"/>
  <c r="BG145" i="13"/>
  <c r="BF145" i="13"/>
  <c r="T145" i="13"/>
  <c r="R145" i="13"/>
  <c r="P145" i="13"/>
  <c r="BI144" i="13"/>
  <c r="BH144" i="13"/>
  <c r="BG144" i="13"/>
  <c r="BF144" i="13"/>
  <c r="T144" i="13"/>
  <c r="R144" i="13"/>
  <c r="P144" i="13"/>
  <c r="BI143" i="13"/>
  <c r="BH143" i="13"/>
  <c r="BG143" i="13"/>
  <c r="BF143" i="13"/>
  <c r="T143" i="13"/>
  <c r="R143" i="13"/>
  <c r="P143" i="13"/>
  <c r="BI142" i="13"/>
  <c r="BH142" i="13"/>
  <c r="BG142" i="13"/>
  <c r="BF142" i="13"/>
  <c r="T142" i="13"/>
  <c r="R142" i="13"/>
  <c r="P142" i="13"/>
  <c r="BI140" i="13"/>
  <c r="BH140" i="13"/>
  <c r="BG140" i="13"/>
  <c r="BF140" i="13"/>
  <c r="T140" i="13"/>
  <c r="T139" i="13" s="1"/>
  <c r="T136" i="13" s="1"/>
  <c r="R140" i="13"/>
  <c r="R139" i="13" s="1"/>
  <c r="R136" i="13" s="1"/>
  <c r="P140" i="13"/>
  <c r="P139" i="13" s="1"/>
  <c r="P136" i="13" s="1"/>
  <c r="BI138" i="13"/>
  <c r="BH138" i="13"/>
  <c r="BG138" i="13"/>
  <c r="BF138" i="13"/>
  <c r="T138" i="13"/>
  <c r="R138" i="13"/>
  <c r="P138" i="13"/>
  <c r="BI137" i="13"/>
  <c r="BH137" i="13"/>
  <c r="BG137" i="13"/>
  <c r="BF137" i="13"/>
  <c r="T137" i="13"/>
  <c r="R137" i="13"/>
  <c r="P137" i="13"/>
  <c r="BI135" i="13"/>
  <c r="BH135" i="13"/>
  <c r="BG135" i="13"/>
  <c r="BF135" i="13"/>
  <c r="T135" i="13"/>
  <c r="R135" i="13"/>
  <c r="P135" i="13"/>
  <c r="BI134" i="13"/>
  <c r="BH134" i="13"/>
  <c r="BG134" i="13"/>
  <c r="BF134" i="13"/>
  <c r="T134" i="13"/>
  <c r="R134" i="13"/>
  <c r="P134" i="13"/>
  <c r="BI133" i="13"/>
  <c r="BH133" i="13"/>
  <c r="BG133" i="13"/>
  <c r="BF133" i="13"/>
  <c r="T133" i="13"/>
  <c r="R133" i="13"/>
  <c r="P133" i="13"/>
  <c r="BI132" i="13"/>
  <c r="BH132" i="13"/>
  <c r="BG132" i="13"/>
  <c r="BF132" i="13"/>
  <c r="T132" i="13"/>
  <c r="R132" i="13"/>
  <c r="P132" i="13"/>
  <c r="BI131" i="13"/>
  <c r="BH131" i="13"/>
  <c r="BG131" i="13"/>
  <c r="BF131" i="13"/>
  <c r="T131" i="13"/>
  <c r="R131" i="13"/>
  <c r="P131" i="13"/>
  <c r="BI130" i="13"/>
  <c r="BH130" i="13"/>
  <c r="BG130" i="13"/>
  <c r="BF130" i="13"/>
  <c r="T130" i="13"/>
  <c r="R130" i="13"/>
  <c r="P130" i="13"/>
  <c r="J124" i="13"/>
  <c r="J123" i="13"/>
  <c r="F123" i="13"/>
  <c r="F121" i="13"/>
  <c r="E119" i="13"/>
  <c r="J94" i="13"/>
  <c r="J93" i="13"/>
  <c r="F93" i="13"/>
  <c r="F91" i="13"/>
  <c r="E89" i="13"/>
  <c r="J20" i="13"/>
  <c r="E20" i="13"/>
  <c r="F94" i="13" s="1"/>
  <c r="J19" i="13"/>
  <c r="J14" i="13"/>
  <c r="J121" i="13"/>
  <c r="E7" i="13"/>
  <c r="E85" i="13"/>
  <c r="J39" i="12"/>
  <c r="J38" i="12"/>
  <c r="AY109" i="1" s="1"/>
  <c r="J37" i="12"/>
  <c r="AX109" i="1" s="1"/>
  <c r="BI130" i="12"/>
  <c r="BH130" i="12"/>
  <c r="BG130" i="12"/>
  <c r="BF130" i="12"/>
  <c r="T130" i="12"/>
  <c r="R130" i="12"/>
  <c r="P130" i="12"/>
  <c r="BI129" i="12"/>
  <c r="BH129" i="12"/>
  <c r="BG129" i="12"/>
  <c r="BF129" i="12"/>
  <c r="T129" i="12"/>
  <c r="R129" i="12"/>
  <c r="P129" i="12"/>
  <c r="BI128" i="12"/>
  <c r="BH128" i="12"/>
  <c r="BG128" i="12"/>
  <c r="BF128" i="12"/>
  <c r="T128" i="12"/>
  <c r="R128" i="12"/>
  <c r="P128" i="12"/>
  <c r="BI127" i="12"/>
  <c r="BH127" i="12"/>
  <c r="BG127" i="12"/>
  <c r="BF127" i="12"/>
  <c r="T127" i="12"/>
  <c r="R127" i="12"/>
  <c r="P127" i="12"/>
  <c r="BI126" i="12"/>
  <c r="BH126" i="12"/>
  <c r="BG126" i="12"/>
  <c r="BF126" i="12"/>
  <c r="T126" i="12"/>
  <c r="R126" i="12"/>
  <c r="P126" i="12"/>
  <c r="BI125" i="12"/>
  <c r="BH125" i="12"/>
  <c r="BG125" i="12"/>
  <c r="BF125" i="12"/>
  <c r="T125" i="12"/>
  <c r="R125" i="12"/>
  <c r="P125" i="12"/>
  <c r="BI124" i="12"/>
  <c r="BH124" i="12"/>
  <c r="BG124" i="12"/>
  <c r="BF124" i="12"/>
  <c r="T124" i="12"/>
  <c r="R124" i="12"/>
  <c r="P124" i="12"/>
  <c r="BI123" i="12"/>
  <c r="BH123" i="12"/>
  <c r="BG123" i="12"/>
  <c r="BF123" i="12"/>
  <c r="T123" i="12"/>
  <c r="R123" i="12"/>
  <c r="P123" i="12"/>
  <c r="J118" i="12"/>
  <c r="J117" i="12"/>
  <c r="F117" i="12"/>
  <c r="F115" i="12"/>
  <c r="E113" i="12"/>
  <c r="J94" i="12"/>
  <c r="J93" i="12"/>
  <c r="F93" i="12"/>
  <c r="F91" i="12"/>
  <c r="E89" i="12"/>
  <c r="J20" i="12"/>
  <c r="E20" i="12"/>
  <c r="F118" i="12"/>
  <c r="J19" i="12"/>
  <c r="J14" i="12"/>
  <c r="J91" i="12" s="1"/>
  <c r="E7" i="12"/>
  <c r="E109" i="12" s="1"/>
  <c r="J39" i="11"/>
  <c r="J38" i="11"/>
  <c r="AY108" i="1"/>
  <c r="J37" i="11"/>
  <c r="AX108" i="1"/>
  <c r="BI179" i="11"/>
  <c r="BH179" i="11"/>
  <c r="BG179" i="11"/>
  <c r="BF179" i="11"/>
  <c r="T179" i="11"/>
  <c r="R179" i="11"/>
  <c r="P179" i="11"/>
  <c r="BI178" i="11"/>
  <c r="BH178" i="11"/>
  <c r="BG178" i="11"/>
  <c r="BF178" i="11"/>
  <c r="T178" i="11"/>
  <c r="R178" i="11"/>
  <c r="P178" i="11"/>
  <c r="BI177" i="11"/>
  <c r="BH177" i="11"/>
  <c r="BG177" i="11"/>
  <c r="BF177" i="11"/>
  <c r="T177" i="11"/>
  <c r="R177" i="11"/>
  <c r="P177" i="11"/>
  <c r="BI176" i="11"/>
  <c r="BH176" i="11"/>
  <c r="BG176" i="11"/>
  <c r="BF176" i="11"/>
  <c r="T176" i="11"/>
  <c r="R176" i="11"/>
  <c r="P176" i="11"/>
  <c r="BI175" i="11"/>
  <c r="BH175" i="11"/>
  <c r="BG175" i="11"/>
  <c r="BF175" i="11"/>
  <c r="T175" i="11"/>
  <c r="R175" i="11"/>
  <c r="P175" i="11"/>
  <c r="BI174" i="11"/>
  <c r="BH174" i="11"/>
  <c r="BG174" i="11"/>
  <c r="BF174" i="11"/>
  <c r="T174" i="11"/>
  <c r="R174" i="11"/>
  <c r="P174" i="11"/>
  <c r="BI173" i="11"/>
  <c r="BH173" i="11"/>
  <c r="BG173" i="11"/>
  <c r="BF173" i="11"/>
  <c r="T173" i="11"/>
  <c r="R173" i="11"/>
  <c r="P173" i="11"/>
  <c r="BI172" i="11"/>
  <c r="BH172" i="11"/>
  <c r="BG172" i="11"/>
  <c r="BF172" i="11"/>
  <c r="T172" i="11"/>
  <c r="R172" i="11"/>
  <c r="P172" i="11"/>
  <c r="BI171" i="11"/>
  <c r="BH171" i="11"/>
  <c r="BG171" i="11"/>
  <c r="BF171" i="11"/>
  <c r="T171" i="11"/>
  <c r="R171" i="11"/>
  <c r="P171" i="11"/>
  <c r="BI170" i="11"/>
  <c r="BH170" i="11"/>
  <c r="BG170" i="11"/>
  <c r="BF170" i="11"/>
  <c r="T170" i="11"/>
  <c r="R170" i="11"/>
  <c r="P170" i="11"/>
  <c r="BI169" i="11"/>
  <c r="BH169" i="11"/>
  <c r="BG169" i="11"/>
  <c r="BF169" i="11"/>
  <c r="T169" i="11"/>
  <c r="R169" i="11"/>
  <c r="P169" i="11"/>
  <c r="BI168" i="11"/>
  <c r="BH168" i="11"/>
  <c r="BG168" i="11"/>
  <c r="BF168" i="11"/>
  <c r="T168" i="11"/>
  <c r="R168" i="11"/>
  <c r="P168" i="11"/>
  <c r="BI167" i="11"/>
  <c r="BH167" i="11"/>
  <c r="BG167" i="11"/>
  <c r="BF167" i="11"/>
  <c r="T167" i="11"/>
  <c r="R167" i="11"/>
  <c r="P167" i="11"/>
  <c r="BI166" i="11"/>
  <c r="BH166" i="11"/>
  <c r="BG166" i="11"/>
  <c r="BF166" i="11"/>
  <c r="T166" i="11"/>
  <c r="R166" i="11"/>
  <c r="P166" i="11"/>
  <c r="BI165" i="11"/>
  <c r="BH165" i="11"/>
  <c r="BG165" i="11"/>
  <c r="BF165" i="11"/>
  <c r="T165" i="11"/>
  <c r="R165" i="11"/>
  <c r="P165" i="11"/>
  <c r="BI164" i="11"/>
  <c r="BH164" i="11"/>
  <c r="BG164" i="11"/>
  <c r="BF164" i="11"/>
  <c r="T164" i="11"/>
  <c r="R164" i="11"/>
  <c r="P164" i="11"/>
  <c r="BI163" i="11"/>
  <c r="BH163" i="11"/>
  <c r="BG163" i="11"/>
  <c r="BF163" i="11"/>
  <c r="T163" i="11"/>
  <c r="R163" i="11"/>
  <c r="P163" i="11"/>
  <c r="BI162" i="11"/>
  <c r="BH162" i="11"/>
  <c r="BG162" i="11"/>
  <c r="BF162" i="11"/>
  <c r="T162" i="11"/>
  <c r="R162" i="11"/>
  <c r="P162" i="11"/>
  <c r="BI161" i="11"/>
  <c r="BH161" i="11"/>
  <c r="BG161" i="11"/>
  <c r="BF161" i="11"/>
  <c r="T161" i="11"/>
  <c r="R161" i="11"/>
  <c r="P161" i="11"/>
  <c r="BI160" i="11"/>
  <c r="BH160" i="11"/>
  <c r="BG160" i="11"/>
  <c r="BF160" i="11"/>
  <c r="T160" i="11"/>
  <c r="R160" i="11"/>
  <c r="P160" i="11"/>
  <c r="BI159" i="11"/>
  <c r="BH159" i="11"/>
  <c r="BG159" i="11"/>
  <c r="BF159" i="11"/>
  <c r="T159" i="11"/>
  <c r="R159" i="11"/>
  <c r="P159" i="11"/>
  <c r="BI158" i="11"/>
  <c r="BH158" i="11"/>
  <c r="BG158" i="11"/>
  <c r="BF158" i="11"/>
  <c r="T158" i="11"/>
  <c r="R158" i="11"/>
  <c r="P158" i="11"/>
  <c r="BI157" i="11"/>
  <c r="BH157" i="11"/>
  <c r="BG157" i="11"/>
  <c r="BF157" i="11"/>
  <c r="T157" i="11"/>
  <c r="R157" i="11"/>
  <c r="P157" i="11"/>
  <c r="BI156" i="11"/>
  <c r="BH156" i="11"/>
  <c r="BG156" i="11"/>
  <c r="BF156" i="11"/>
  <c r="T156" i="11"/>
  <c r="R156" i="11"/>
  <c r="P156" i="11"/>
  <c r="BI155" i="11"/>
  <c r="BH155" i="11"/>
  <c r="BG155" i="11"/>
  <c r="BF155" i="11"/>
  <c r="T155" i="11"/>
  <c r="R155" i="11"/>
  <c r="P155" i="11"/>
  <c r="BI154" i="11"/>
  <c r="BH154" i="11"/>
  <c r="BG154" i="11"/>
  <c r="BF154" i="11"/>
  <c r="T154" i="11"/>
  <c r="R154" i="11"/>
  <c r="P154" i="11"/>
  <c r="BI153" i="11"/>
  <c r="BH153" i="11"/>
  <c r="BG153" i="11"/>
  <c r="BF153" i="11"/>
  <c r="T153" i="11"/>
  <c r="R153" i="11"/>
  <c r="P153" i="11"/>
  <c r="BI152" i="11"/>
  <c r="BH152" i="11"/>
  <c r="BG152" i="11"/>
  <c r="BF152" i="11"/>
  <c r="T152" i="11"/>
  <c r="R152" i="11"/>
  <c r="P152" i="11"/>
  <c r="BI151" i="11"/>
  <c r="BH151" i="11"/>
  <c r="BG151" i="11"/>
  <c r="BF151" i="11"/>
  <c r="T151" i="11"/>
  <c r="R151" i="11"/>
  <c r="P151" i="11"/>
  <c r="BI150" i="11"/>
  <c r="BH150" i="11"/>
  <c r="BG150" i="11"/>
  <c r="BF150" i="11"/>
  <c r="T150" i="11"/>
  <c r="R150" i="11"/>
  <c r="P150" i="11"/>
  <c r="BI149" i="11"/>
  <c r="BH149" i="11"/>
  <c r="BG149" i="11"/>
  <c r="BF149" i="11"/>
  <c r="T149" i="11"/>
  <c r="R149" i="11"/>
  <c r="P149" i="11"/>
  <c r="BI148" i="11"/>
  <c r="BH148" i="11"/>
  <c r="BG148" i="11"/>
  <c r="BF148" i="11"/>
  <c r="T148" i="11"/>
  <c r="R148" i="11"/>
  <c r="P148" i="11"/>
  <c r="BI147" i="11"/>
  <c r="BH147" i="11"/>
  <c r="BG147" i="11"/>
  <c r="BF147" i="11"/>
  <c r="T147" i="11"/>
  <c r="R147" i="11"/>
  <c r="P147" i="11"/>
  <c r="BI146" i="11"/>
  <c r="BH146" i="11"/>
  <c r="BG146" i="11"/>
  <c r="BF146" i="11"/>
  <c r="T146" i="11"/>
  <c r="R146" i="11"/>
  <c r="P146" i="11"/>
  <c r="BI145" i="11"/>
  <c r="BH145" i="11"/>
  <c r="BG145" i="11"/>
  <c r="BF145" i="11"/>
  <c r="T145" i="11"/>
  <c r="R145" i="11"/>
  <c r="P145" i="11"/>
  <c r="BI144" i="11"/>
  <c r="BH144" i="11"/>
  <c r="BG144" i="11"/>
  <c r="BF144" i="11"/>
  <c r="T144" i="11"/>
  <c r="R144" i="11"/>
  <c r="P144" i="11"/>
  <c r="BI143" i="11"/>
  <c r="BH143" i="11"/>
  <c r="BG143" i="11"/>
  <c r="BF143" i="11"/>
  <c r="T143" i="11"/>
  <c r="R143" i="11"/>
  <c r="P143" i="11"/>
  <c r="BI142" i="11"/>
  <c r="BH142" i="11"/>
  <c r="BG142" i="11"/>
  <c r="BF142" i="11"/>
  <c r="T142" i="11"/>
  <c r="R142" i="11"/>
  <c r="P142" i="11"/>
  <c r="BI141" i="11"/>
  <c r="BH141" i="11"/>
  <c r="BG141" i="11"/>
  <c r="BF141" i="11"/>
  <c r="T141" i="11"/>
  <c r="R141" i="11"/>
  <c r="P141" i="11"/>
  <c r="BI140" i="11"/>
  <c r="BH140" i="11"/>
  <c r="BG140" i="11"/>
  <c r="BF140" i="11"/>
  <c r="T140" i="11"/>
  <c r="R140" i="11"/>
  <c r="P140" i="11"/>
  <c r="BI139" i="11"/>
  <c r="BH139" i="11"/>
  <c r="BG139" i="11"/>
  <c r="BF139" i="11"/>
  <c r="T139" i="11"/>
  <c r="R139" i="11"/>
  <c r="P139" i="11"/>
  <c r="BI138" i="11"/>
  <c r="BH138" i="11"/>
  <c r="BG138" i="11"/>
  <c r="BF138" i="11"/>
  <c r="T138" i="11"/>
  <c r="R138" i="11"/>
  <c r="P138" i="11"/>
  <c r="BI137" i="11"/>
  <c r="BH137" i="11"/>
  <c r="BG137" i="11"/>
  <c r="BF137" i="11"/>
  <c r="T137" i="11"/>
  <c r="R137" i="11"/>
  <c r="P137" i="11"/>
  <c r="BI136" i="11"/>
  <c r="BH136" i="11"/>
  <c r="BG136" i="11"/>
  <c r="BF136" i="11"/>
  <c r="T136" i="11"/>
  <c r="R136" i="11"/>
  <c r="P136" i="11"/>
  <c r="BI135" i="11"/>
  <c r="BH135" i="11"/>
  <c r="BG135" i="11"/>
  <c r="BF135" i="11"/>
  <c r="T135" i="11"/>
  <c r="R135" i="11"/>
  <c r="P135" i="11"/>
  <c r="BI134" i="11"/>
  <c r="BH134" i="11"/>
  <c r="BG134" i="11"/>
  <c r="BF134" i="11"/>
  <c r="T134" i="11"/>
  <c r="R134" i="11"/>
  <c r="P134" i="11"/>
  <c r="BI133" i="11"/>
  <c r="BH133" i="11"/>
  <c r="BG133" i="11"/>
  <c r="BF133" i="11"/>
  <c r="T133" i="11"/>
  <c r="R133" i="11"/>
  <c r="P133" i="11"/>
  <c r="BI132" i="11"/>
  <c r="BH132" i="11"/>
  <c r="BG132" i="11"/>
  <c r="BF132" i="11"/>
  <c r="T132" i="11"/>
  <c r="R132" i="11"/>
  <c r="P132" i="11"/>
  <c r="BI131" i="11"/>
  <c r="BH131" i="11"/>
  <c r="BG131" i="11"/>
  <c r="BF131" i="11"/>
  <c r="T131" i="11"/>
  <c r="R131" i="11"/>
  <c r="P131" i="11"/>
  <c r="BI130" i="11"/>
  <c r="BH130" i="11"/>
  <c r="BG130" i="11"/>
  <c r="BF130" i="11"/>
  <c r="T130" i="11"/>
  <c r="R130" i="11"/>
  <c r="P130" i="11"/>
  <c r="BI129" i="11"/>
  <c r="BH129" i="11"/>
  <c r="BG129" i="11"/>
  <c r="BF129" i="11"/>
  <c r="T129" i="11"/>
  <c r="R129" i="11"/>
  <c r="P129" i="11"/>
  <c r="BI128" i="11"/>
  <c r="BH128" i="11"/>
  <c r="BG128" i="11"/>
  <c r="BF128" i="11"/>
  <c r="T128" i="11"/>
  <c r="R128" i="11"/>
  <c r="P128" i="11"/>
  <c r="BI127" i="11"/>
  <c r="BH127" i="11"/>
  <c r="BG127" i="11"/>
  <c r="BF127" i="11"/>
  <c r="T127" i="11"/>
  <c r="R127" i="11"/>
  <c r="P127" i="11"/>
  <c r="BI126" i="11"/>
  <c r="BH126" i="11"/>
  <c r="BG126" i="11"/>
  <c r="BF126" i="11"/>
  <c r="T126" i="11"/>
  <c r="R126" i="11"/>
  <c r="P126" i="11"/>
  <c r="BI125" i="11"/>
  <c r="BH125" i="11"/>
  <c r="BG125" i="11"/>
  <c r="BF125" i="11"/>
  <c r="T125" i="11"/>
  <c r="R125" i="11"/>
  <c r="P125" i="11"/>
  <c r="BI124" i="11"/>
  <c r="BH124" i="11"/>
  <c r="BG124" i="11"/>
  <c r="BF124" i="11"/>
  <c r="T124" i="11"/>
  <c r="R124" i="11"/>
  <c r="P124" i="11"/>
  <c r="BI123" i="11"/>
  <c r="BH123" i="11"/>
  <c r="BG123" i="11"/>
  <c r="BF123" i="11"/>
  <c r="T123" i="11"/>
  <c r="R123" i="11"/>
  <c r="P123" i="11"/>
  <c r="J118" i="11"/>
  <c r="J117" i="11"/>
  <c r="F117" i="11"/>
  <c r="F115" i="11"/>
  <c r="E113" i="11"/>
  <c r="J94" i="11"/>
  <c r="J93" i="11"/>
  <c r="F93" i="11"/>
  <c r="F91" i="11"/>
  <c r="E89" i="11"/>
  <c r="J20" i="11"/>
  <c r="E20" i="11"/>
  <c r="F94" i="11"/>
  <c r="J19" i="11"/>
  <c r="J14" i="11"/>
  <c r="J115" i="11" s="1"/>
  <c r="E7" i="11"/>
  <c r="E85" i="11" s="1"/>
  <c r="J39" i="10"/>
  <c r="J38" i="10"/>
  <c r="AY106" i="1"/>
  <c r="J37" i="10"/>
  <c r="AX106" i="1" s="1"/>
  <c r="BI135" i="10"/>
  <c r="BH135" i="10"/>
  <c r="BG135" i="10"/>
  <c r="BF135" i="10"/>
  <c r="T135" i="10"/>
  <c r="R135" i="10"/>
  <c r="P135" i="10"/>
  <c r="BI134" i="10"/>
  <c r="BH134" i="10"/>
  <c r="BG134" i="10"/>
  <c r="BF134" i="10"/>
  <c r="T134" i="10"/>
  <c r="R134" i="10"/>
  <c r="P134" i="10"/>
  <c r="BI133" i="10"/>
  <c r="BH133" i="10"/>
  <c r="BG133" i="10"/>
  <c r="BF133" i="10"/>
  <c r="T133" i="10"/>
  <c r="R133" i="10"/>
  <c r="P133" i="10"/>
  <c r="BI132" i="10"/>
  <c r="BH132" i="10"/>
  <c r="BG132" i="10"/>
  <c r="BF132" i="10"/>
  <c r="T132" i="10"/>
  <c r="R132" i="10"/>
  <c r="P132" i="10"/>
  <c r="BI131" i="10"/>
  <c r="BH131" i="10"/>
  <c r="BG131" i="10"/>
  <c r="BF131" i="10"/>
  <c r="T131" i="10"/>
  <c r="R131" i="10"/>
  <c r="P131" i="10"/>
  <c r="BI130" i="10"/>
  <c r="BH130" i="10"/>
  <c r="BG130" i="10"/>
  <c r="BF130" i="10"/>
  <c r="T130" i="10"/>
  <c r="R130" i="10"/>
  <c r="P130" i="10"/>
  <c r="BI129" i="10"/>
  <c r="BH129" i="10"/>
  <c r="BG129" i="10"/>
  <c r="BF129" i="10"/>
  <c r="T129" i="10"/>
  <c r="R129" i="10"/>
  <c r="P129" i="10"/>
  <c r="BI128" i="10"/>
  <c r="BH128" i="10"/>
  <c r="BG128" i="10"/>
  <c r="BF128" i="10"/>
  <c r="T128" i="10"/>
  <c r="R128" i="10"/>
  <c r="P128" i="10"/>
  <c r="BI126" i="10"/>
  <c r="BH126" i="10"/>
  <c r="BG126" i="10"/>
  <c r="BF126" i="10"/>
  <c r="T126" i="10"/>
  <c r="T125" i="10"/>
  <c r="T124" i="10" s="1"/>
  <c r="R126" i="10"/>
  <c r="R125" i="10" s="1"/>
  <c r="R124" i="10" s="1"/>
  <c r="P126" i="10"/>
  <c r="P125" i="10"/>
  <c r="P124" i="10" s="1"/>
  <c r="J120" i="10"/>
  <c r="J119" i="10"/>
  <c r="F119" i="10"/>
  <c r="F117" i="10"/>
  <c r="E115" i="10"/>
  <c r="J94" i="10"/>
  <c r="J93" i="10"/>
  <c r="F93" i="10"/>
  <c r="F91" i="10"/>
  <c r="E89" i="10"/>
  <c r="J20" i="10"/>
  <c r="E20" i="10"/>
  <c r="F120" i="10"/>
  <c r="J19" i="10"/>
  <c r="J14" i="10"/>
  <c r="J117" i="10" s="1"/>
  <c r="E7" i="10"/>
  <c r="E111" i="10" s="1"/>
  <c r="J39" i="9"/>
  <c r="J38" i="9"/>
  <c r="AY105" i="1"/>
  <c r="J37" i="9"/>
  <c r="AX105" i="1"/>
  <c r="BI134" i="9"/>
  <c r="BH134" i="9"/>
  <c r="BG134" i="9"/>
  <c r="BF134" i="9"/>
  <c r="T134" i="9"/>
  <c r="R134" i="9"/>
  <c r="P134" i="9"/>
  <c r="BI133" i="9"/>
  <c r="BH133" i="9"/>
  <c r="BG133" i="9"/>
  <c r="BF133" i="9"/>
  <c r="T133" i="9"/>
  <c r="R133" i="9"/>
  <c r="P133" i="9"/>
  <c r="BI131" i="9"/>
  <c r="BH131" i="9"/>
  <c r="BG131" i="9"/>
  <c r="BF131" i="9"/>
  <c r="T131" i="9"/>
  <c r="R131" i="9"/>
  <c r="P131" i="9"/>
  <c r="BI130" i="9"/>
  <c r="BH130" i="9"/>
  <c r="BG130" i="9"/>
  <c r="BF130" i="9"/>
  <c r="T130" i="9"/>
  <c r="R130" i="9"/>
  <c r="P130" i="9"/>
  <c r="BI129" i="9"/>
  <c r="BH129" i="9"/>
  <c r="BG129" i="9"/>
  <c r="BF129" i="9"/>
  <c r="T129" i="9"/>
  <c r="R129" i="9"/>
  <c r="P129" i="9"/>
  <c r="BI128" i="9"/>
  <c r="BH128" i="9"/>
  <c r="BG128" i="9"/>
  <c r="BF128" i="9"/>
  <c r="T128" i="9"/>
  <c r="R128" i="9"/>
  <c r="P128" i="9"/>
  <c r="BI127" i="9"/>
  <c r="BH127" i="9"/>
  <c r="BG127" i="9"/>
  <c r="BF127" i="9"/>
  <c r="T127" i="9"/>
  <c r="R127" i="9"/>
  <c r="P127" i="9"/>
  <c r="BI126" i="9"/>
  <c r="BH126" i="9"/>
  <c r="BG126" i="9"/>
  <c r="BF126" i="9"/>
  <c r="T126" i="9"/>
  <c r="R126" i="9"/>
  <c r="P126" i="9"/>
  <c r="J120" i="9"/>
  <c r="J119" i="9"/>
  <c r="F119" i="9"/>
  <c r="F117" i="9"/>
  <c r="E115" i="9"/>
  <c r="J94" i="9"/>
  <c r="J93" i="9"/>
  <c r="F93" i="9"/>
  <c r="F91" i="9"/>
  <c r="E89" i="9"/>
  <c r="J20" i="9"/>
  <c r="E20" i="9"/>
  <c r="F94" i="9" s="1"/>
  <c r="J19" i="9"/>
  <c r="J14" i="9"/>
  <c r="J91" i="9"/>
  <c r="E7" i="9"/>
  <c r="E111" i="9"/>
  <c r="J39" i="8"/>
  <c r="J38" i="8"/>
  <c r="AY104" i="1" s="1"/>
  <c r="J37" i="8"/>
  <c r="AX104" i="1" s="1"/>
  <c r="BI242" i="8"/>
  <c r="BH242" i="8"/>
  <c r="BG242" i="8"/>
  <c r="BF242" i="8"/>
  <c r="T242" i="8"/>
  <c r="R242" i="8"/>
  <c r="P242" i="8"/>
  <c r="BI241" i="8"/>
  <c r="BH241" i="8"/>
  <c r="BG241" i="8"/>
  <c r="BF241" i="8"/>
  <c r="T241" i="8"/>
  <c r="R241" i="8"/>
  <c r="P241" i="8"/>
  <c r="BI240" i="8"/>
  <c r="BH240" i="8"/>
  <c r="BG240" i="8"/>
  <c r="BF240" i="8"/>
  <c r="T240" i="8"/>
  <c r="R240" i="8"/>
  <c r="P240" i="8"/>
  <c r="BI239" i="8"/>
  <c r="BH239" i="8"/>
  <c r="BG239" i="8"/>
  <c r="BF239" i="8"/>
  <c r="T239" i="8"/>
  <c r="R239" i="8"/>
  <c r="P239" i="8"/>
  <c r="BI238" i="8"/>
  <c r="BH238" i="8"/>
  <c r="BG238" i="8"/>
  <c r="BF238" i="8"/>
  <c r="T238" i="8"/>
  <c r="R238" i="8"/>
  <c r="P238" i="8"/>
  <c r="BI237" i="8"/>
  <c r="BH237" i="8"/>
  <c r="BG237" i="8"/>
  <c r="BF237" i="8"/>
  <c r="T237" i="8"/>
  <c r="R237" i="8"/>
  <c r="P237" i="8"/>
  <c r="BI236" i="8"/>
  <c r="BH236" i="8"/>
  <c r="BG236" i="8"/>
  <c r="BF236" i="8"/>
  <c r="T236" i="8"/>
  <c r="R236" i="8"/>
  <c r="P236" i="8"/>
  <c r="BI235" i="8"/>
  <c r="BH235" i="8"/>
  <c r="BG235" i="8"/>
  <c r="BF235" i="8"/>
  <c r="T235" i="8"/>
  <c r="R235" i="8"/>
  <c r="P235" i="8"/>
  <c r="BI234" i="8"/>
  <c r="BH234" i="8"/>
  <c r="BG234" i="8"/>
  <c r="BF234" i="8"/>
  <c r="T234" i="8"/>
  <c r="R234" i="8"/>
  <c r="P234" i="8"/>
  <c r="BI233" i="8"/>
  <c r="BH233" i="8"/>
  <c r="BG233" i="8"/>
  <c r="BF233" i="8"/>
  <c r="T233" i="8"/>
  <c r="R233" i="8"/>
  <c r="P233" i="8"/>
  <c r="BI232" i="8"/>
  <c r="BH232" i="8"/>
  <c r="BG232" i="8"/>
  <c r="BF232" i="8"/>
  <c r="T232" i="8"/>
  <c r="R232" i="8"/>
  <c r="P232" i="8"/>
  <c r="BI231" i="8"/>
  <c r="BH231" i="8"/>
  <c r="BG231" i="8"/>
  <c r="BF231" i="8"/>
  <c r="T231" i="8"/>
  <c r="R231" i="8"/>
  <c r="P231" i="8"/>
  <c r="BI230" i="8"/>
  <c r="BH230" i="8"/>
  <c r="BG230" i="8"/>
  <c r="BF230" i="8"/>
  <c r="T230" i="8"/>
  <c r="R230" i="8"/>
  <c r="P230" i="8"/>
  <c r="BI229" i="8"/>
  <c r="BH229" i="8"/>
  <c r="BG229" i="8"/>
  <c r="BF229" i="8"/>
  <c r="T229" i="8"/>
  <c r="R229" i="8"/>
  <c r="P229" i="8"/>
  <c r="BI228" i="8"/>
  <c r="BH228" i="8"/>
  <c r="BG228" i="8"/>
  <c r="BF228" i="8"/>
  <c r="T228" i="8"/>
  <c r="R228" i="8"/>
  <c r="P228" i="8"/>
  <c r="BI227" i="8"/>
  <c r="BH227" i="8"/>
  <c r="BG227" i="8"/>
  <c r="BF227" i="8"/>
  <c r="T227" i="8"/>
  <c r="R227" i="8"/>
  <c r="P227" i="8"/>
  <c r="BI226" i="8"/>
  <c r="BH226" i="8"/>
  <c r="BG226" i="8"/>
  <c r="BF226" i="8"/>
  <c r="T226" i="8"/>
  <c r="R226" i="8"/>
  <c r="P226" i="8"/>
  <c r="BI225" i="8"/>
  <c r="BH225" i="8"/>
  <c r="BG225" i="8"/>
  <c r="BF225" i="8"/>
  <c r="T225" i="8"/>
  <c r="R225" i="8"/>
  <c r="P225" i="8"/>
  <c r="BI224" i="8"/>
  <c r="BH224" i="8"/>
  <c r="BG224" i="8"/>
  <c r="BF224" i="8"/>
  <c r="T224" i="8"/>
  <c r="R224" i="8"/>
  <c r="P224" i="8"/>
  <c r="BI223" i="8"/>
  <c r="BH223" i="8"/>
  <c r="BG223" i="8"/>
  <c r="BF223" i="8"/>
  <c r="T223" i="8"/>
  <c r="R223" i="8"/>
  <c r="P223" i="8"/>
  <c r="BI222" i="8"/>
  <c r="BH222" i="8"/>
  <c r="BG222" i="8"/>
  <c r="BF222" i="8"/>
  <c r="T222" i="8"/>
  <c r="R222" i="8"/>
  <c r="P222" i="8"/>
  <c r="BI221" i="8"/>
  <c r="BH221" i="8"/>
  <c r="BG221" i="8"/>
  <c r="BF221" i="8"/>
  <c r="T221" i="8"/>
  <c r="R221" i="8"/>
  <c r="P221" i="8"/>
  <c r="BI220" i="8"/>
  <c r="BH220" i="8"/>
  <c r="BG220" i="8"/>
  <c r="BF220" i="8"/>
  <c r="T220" i="8"/>
  <c r="R220" i="8"/>
  <c r="P220" i="8"/>
  <c r="BI219" i="8"/>
  <c r="BH219" i="8"/>
  <c r="BG219" i="8"/>
  <c r="BF219" i="8"/>
  <c r="T219" i="8"/>
  <c r="R219" i="8"/>
  <c r="P219" i="8"/>
  <c r="BI218" i="8"/>
  <c r="BH218" i="8"/>
  <c r="BG218" i="8"/>
  <c r="BF218" i="8"/>
  <c r="T218" i="8"/>
  <c r="R218" i="8"/>
  <c r="P218" i="8"/>
  <c r="BI217" i="8"/>
  <c r="BH217" i="8"/>
  <c r="BG217" i="8"/>
  <c r="BF217" i="8"/>
  <c r="T217" i="8"/>
  <c r="R217" i="8"/>
  <c r="P217" i="8"/>
  <c r="BI216" i="8"/>
  <c r="BH216" i="8"/>
  <c r="BG216" i="8"/>
  <c r="BF216" i="8"/>
  <c r="T216" i="8"/>
  <c r="R216" i="8"/>
  <c r="P216" i="8"/>
  <c r="BI215" i="8"/>
  <c r="BH215" i="8"/>
  <c r="BG215" i="8"/>
  <c r="BF215" i="8"/>
  <c r="T215" i="8"/>
  <c r="R215" i="8"/>
  <c r="P215" i="8"/>
  <c r="BI214" i="8"/>
  <c r="BH214" i="8"/>
  <c r="BG214" i="8"/>
  <c r="BF214" i="8"/>
  <c r="T214" i="8"/>
  <c r="R214" i="8"/>
  <c r="P214" i="8"/>
  <c r="BI213" i="8"/>
  <c r="BH213" i="8"/>
  <c r="BG213" i="8"/>
  <c r="BF213" i="8"/>
  <c r="T213" i="8"/>
  <c r="R213" i="8"/>
  <c r="P213" i="8"/>
  <c r="BI212" i="8"/>
  <c r="BH212" i="8"/>
  <c r="BG212" i="8"/>
  <c r="BF212" i="8"/>
  <c r="T212" i="8"/>
  <c r="R212" i="8"/>
  <c r="P212" i="8"/>
  <c r="BI211" i="8"/>
  <c r="BH211" i="8"/>
  <c r="BG211" i="8"/>
  <c r="BF211" i="8"/>
  <c r="T211" i="8"/>
  <c r="R211" i="8"/>
  <c r="P211" i="8"/>
  <c r="BI210" i="8"/>
  <c r="BH210" i="8"/>
  <c r="BG210" i="8"/>
  <c r="BF210" i="8"/>
  <c r="T210" i="8"/>
  <c r="R210" i="8"/>
  <c r="P210" i="8"/>
  <c r="BI209" i="8"/>
  <c r="BH209" i="8"/>
  <c r="BG209" i="8"/>
  <c r="BF209" i="8"/>
  <c r="T209" i="8"/>
  <c r="R209" i="8"/>
  <c r="P209" i="8"/>
  <c r="BI208" i="8"/>
  <c r="BH208" i="8"/>
  <c r="BG208" i="8"/>
  <c r="BF208" i="8"/>
  <c r="T208" i="8"/>
  <c r="R208" i="8"/>
  <c r="P208" i="8"/>
  <c r="BI207" i="8"/>
  <c r="BH207" i="8"/>
  <c r="BG207" i="8"/>
  <c r="BF207" i="8"/>
  <c r="T207" i="8"/>
  <c r="R207" i="8"/>
  <c r="P207" i="8"/>
  <c r="BI206" i="8"/>
  <c r="BH206" i="8"/>
  <c r="BG206" i="8"/>
  <c r="BF206" i="8"/>
  <c r="T206" i="8"/>
  <c r="R206" i="8"/>
  <c r="P206" i="8"/>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200" i="8"/>
  <c r="BH200" i="8"/>
  <c r="BG200" i="8"/>
  <c r="BF200" i="8"/>
  <c r="T200" i="8"/>
  <c r="R200" i="8"/>
  <c r="P200" i="8"/>
  <c r="BI199" i="8"/>
  <c r="BH199" i="8"/>
  <c r="BG199" i="8"/>
  <c r="BF199" i="8"/>
  <c r="T199" i="8"/>
  <c r="R199" i="8"/>
  <c r="P199" i="8"/>
  <c r="BI198" i="8"/>
  <c r="BH198" i="8"/>
  <c r="BG198" i="8"/>
  <c r="BF198" i="8"/>
  <c r="T198" i="8"/>
  <c r="R198" i="8"/>
  <c r="P198" i="8"/>
  <c r="BI197" i="8"/>
  <c r="BH197" i="8"/>
  <c r="BG197" i="8"/>
  <c r="BF197" i="8"/>
  <c r="T197" i="8"/>
  <c r="R197" i="8"/>
  <c r="P197" i="8"/>
  <c r="BI196" i="8"/>
  <c r="BH196" i="8"/>
  <c r="BG196" i="8"/>
  <c r="BF196" i="8"/>
  <c r="T196" i="8"/>
  <c r="R196" i="8"/>
  <c r="P196" i="8"/>
  <c r="BI195" i="8"/>
  <c r="BH195" i="8"/>
  <c r="BG195" i="8"/>
  <c r="BF195" i="8"/>
  <c r="T195" i="8"/>
  <c r="R195" i="8"/>
  <c r="P195" i="8"/>
  <c r="BI194" i="8"/>
  <c r="BH194" i="8"/>
  <c r="BG194" i="8"/>
  <c r="BF194" i="8"/>
  <c r="T194" i="8"/>
  <c r="R194" i="8"/>
  <c r="P194" i="8"/>
  <c r="BI193" i="8"/>
  <c r="BH193" i="8"/>
  <c r="BG193" i="8"/>
  <c r="BF193" i="8"/>
  <c r="T193" i="8"/>
  <c r="R193" i="8"/>
  <c r="P193" i="8"/>
  <c r="BI192" i="8"/>
  <c r="BH192" i="8"/>
  <c r="BG192" i="8"/>
  <c r="BF192" i="8"/>
  <c r="T192" i="8"/>
  <c r="R192" i="8"/>
  <c r="P192" i="8"/>
  <c r="BI191" i="8"/>
  <c r="BH191" i="8"/>
  <c r="BG191" i="8"/>
  <c r="BF191" i="8"/>
  <c r="T191" i="8"/>
  <c r="R191" i="8"/>
  <c r="P191" i="8"/>
  <c r="BI190" i="8"/>
  <c r="BH190" i="8"/>
  <c r="BG190" i="8"/>
  <c r="BF190" i="8"/>
  <c r="T190" i="8"/>
  <c r="R190" i="8"/>
  <c r="P190" i="8"/>
  <c r="BI189" i="8"/>
  <c r="BH189" i="8"/>
  <c r="BG189" i="8"/>
  <c r="BF189" i="8"/>
  <c r="T189" i="8"/>
  <c r="R189" i="8"/>
  <c r="P189" i="8"/>
  <c r="BI188" i="8"/>
  <c r="BH188" i="8"/>
  <c r="BG188" i="8"/>
  <c r="BF188" i="8"/>
  <c r="T188" i="8"/>
  <c r="R188" i="8"/>
  <c r="P188" i="8"/>
  <c r="BI186" i="8"/>
  <c r="BH186" i="8"/>
  <c r="BG186" i="8"/>
  <c r="BF186" i="8"/>
  <c r="T186" i="8"/>
  <c r="R186" i="8"/>
  <c r="P186" i="8"/>
  <c r="BI185" i="8"/>
  <c r="BH185" i="8"/>
  <c r="BG185" i="8"/>
  <c r="BF185" i="8"/>
  <c r="T185" i="8"/>
  <c r="R185" i="8"/>
  <c r="P185" i="8"/>
  <c r="BI184" i="8"/>
  <c r="BH184" i="8"/>
  <c r="BG184" i="8"/>
  <c r="BF184" i="8"/>
  <c r="T184" i="8"/>
  <c r="R184" i="8"/>
  <c r="P184" i="8"/>
  <c r="BI183" i="8"/>
  <c r="BH183" i="8"/>
  <c r="BG183" i="8"/>
  <c r="BF183" i="8"/>
  <c r="T183" i="8"/>
  <c r="R183" i="8"/>
  <c r="P183" i="8"/>
  <c r="BI182" i="8"/>
  <c r="BH182" i="8"/>
  <c r="BG182" i="8"/>
  <c r="BF182" i="8"/>
  <c r="T182" i="8"/>
  <c r="R182" i="8"/>
  <c r="P182" i="8"/>
  <c r="BI181" i="8"/>
  <c r="BH181" i="8"/>
  <c r="BG181" i="8"/>
  <c r="BF181" i="8"/>
  <c r="T181" i="8"/>
  <c r="R181" i="8"/>
  <c r="P181" i="8"/>
  <c r="BI180" i="8"/>
  <c r="BH180" i="8"/>
  <c r="BG180" i="8"/>
  <c r="BF180" i="8"/>
  <c r="T180" i="8"/>
  <c r="R180" i="8"/>
  <c r="P180" i="8"/>
  <c r="BI179" i="8"/>
  <c r="BH179" i="8"/>
  <c r="BG179" i="8"/>
  <c r="BF179" i="8"/>
  <c r="T179" i="8"/>
  <c r="R179" i="8"/>
  <c r="P179" i="8"/>
  <c r="BI178" i="8"/>
  <c r="BH178" i="8"/>
  <c r="BG178" i="8"/>
  <c r="BF178" i="8"/>
  <c r="T178" i="8"/>
  <c r="R178" i="8"/>
  <c r="P178" i="8"/>
  <c r="BI177" i="8"/>
  <c r="BH177" i="8"/>
  <c r="BG177" i="8"/>
  <c r="BF177" i="8"/>
  <c r="T177" i="8"/>
  <c r="R177" i="8"/>
  <c r="P177" i="8"/>
  <c r="BI176" i="8"/>
  <c r="BH176" i="8"/>
  <c r="BG176" i="8"/>
  <c r="BF176" i="8"/>
  <c r="T176" i="8"/>
  <c r="R176" i="8"/>
  <c r="P176" i="8"/>
  <c r="BI175" i="8"/>
  <c r="BH175" i="8"/>
  <c r="BG175" i="8"/>
  <c r="BF175" i="8"/>
  <c r="T175" i="8"/>
  <c r="R175" i="8"/>
  <c r="P175" i="8"/>
  <c r="BI174" i="8"/>
  <c r="BH174" i="8"/>
  <c r="BG174" i="8"/>
  <c r="BF174" i="8"/>
  <c r="T174" i="8"/>
  <c r="R174" i="8"/>
  <c r="P174" i="8"/>
  <c r="BI173" i="8"/>
  <c r="BH173" i="8"/>
  <c r="BG173" i="8"/>
  <c r="BF173" i="8"/>
  <c r="T173" i="8"/>
  <c r="R173" i="8"/>
  <c r="P173" i="8"/>
  <c r="BI172" i="8"/>
  <c r="BH172" i="8"/>
  <c r="BG172" i="8"/>
  <c r="BF172" i="8"/>
  <c r="T172" i="8"/>
  <c r="R172" i="8"/>
  <c r="P172" i="8"/>
  <c r="BI171" i="8"/>
  <c r="BH171" i="8"/>
  <c r="BG171" i="8"/>
  <c r="BF171" i="8"/>
  <c r="T171" i="8"/>
  <c r="R171" i="8"/>
  <c r="P171" i="8"/>
  <c r="BI169" i="8"/>
  <c r="BH169" i="8"/>
  <c r="BG169" i="8"/>
  <c r="BF169" i="8"/>
  <c r="T169" i="8"/>
  <c r="R169" i="8"/>
  <c r="P169" i="8"/>
  <c r="BI168" i="8"/>
  <c r="BH168" i="8"/>
  <c r="BG168" i="8"/>
  <c r="BF168" i="8"/>
  <c r="T168" i="8"/>
  <c r="R168" i="8"/>
  <c r="P168" i="8"/>
  <c r="BI167" i="8"/>
  <c r="BH167" i="8"/>
  <c r="BG167" i="8"/>
  <c r="BF167" i="8"/>
  <c r="T167" i="8"/>
  <c r="R167" i="8"/>
  <c r="P167" i="8"/>
  <c r="BI166" i="8"/>
  <c r="BH166" i="8"/>
  <c r="BG166" i="8"/>
  <c r="BF166" i="8"/>
  <c r="T166" i="8"/>
  <c r="R166" i="8"/>
  <c r="P166" i="8"/>
  <c r="BI165" i="8"/>
  <c r="BH165" i="8"/>
  <c r="BG165" i="8"/>
  <c r="BF165" i="8"/>
  <c r="T165" i="8"/>
  <c r="R165" i="8"/>
  <c r="P165" i="8"/>
  <c r="BI164" i="8"/>
  <c r="BH164" i="8"/>
  <c r="BG164" i="8"/>
  <c r="BF164" i="8"/>
  <c r="T164" i="8"/>
  <c r="R164" i="8"/>
  <c r="P164" i="8"/>
  <c r="BI163" i="8"/>
  <c r="BH163" i="8"/>
  <c r="BG163" i="8"/>
  <c r="BF163" i="8"/>
  <c r="T163" i="8"/>
  <c r="R163" i="8"/>
  <c r="P163" i="8"/>
  <c r="BI162" i="8"/>
  <c r="BH162" i="8"/>
  <c r="BG162" i="8"/>
  <c r="BF162" i="8"/>
  <c r="T162" i="8"/>
  <c r="R162" i="8"/>
  <c r="P162" i="8"/>
  <c r="BI161" i="8"/>
  <c r="BH161" i="8"/>
  <c r="BG161" i="8"/>
  <c r="BF161" i="8"/>
  <c r="T161" i="8"/>
  <c r="R161" i="8"/>
  <c r="P161" i="8"/>
  <c r="BI160" i="8"/>
  <c r="BH160" i="8"/>
  <c r="BG160" i="8"/>
  <c r="BF160" i="8"/>
  <c r="T160" i="8"/>
  <c r="R160" i="8"/>
  <c r="P160" i="8"/>
  <c r="BI159" i="8"/>
  <c r="BH159" i="8"/>
  <c r="BG159" i="8"/>
  <c r="BF159" i="8"/>
  <c r="T159" i="8"/>
  <c r="R159" i="8"/>
  <c r="P159" i="8"/>
  <c r="BI158" i="8"/>
  <c r="BH158" i="8"/>
  <c r="BG158" i="8"/>
  <c r="BF158" i="8"/>
  <c r="T158" i="8"/>
  <c r="R158" i="8"/>
  <c r="P158" i="8"/>
  <c r="BI157" i="8"/>
  <c r="BH157" i="8"/>
  <c r="BG157" i="8"/>
  <c r="BF157" i="8"/>
  <c r="T157" i="8"/>
  <c r="R157" i="8"/>
  <c r="P157" i="8"/>
  <c r="BI156" i="8"/>
  <c r="BH156" i="8"/>
  <c r="BG156" i="8"/>
  <c r="BF156" i="8"/>
  <c r="T156" i="8"/>
  <c r="R156" i="8"/>
  <c r="P156" i="8"/>
  <c r="BI155" i="8"/>
  <c r="BH155" i="8"/>
  <c r="BG155" i="8"/>
  <c r="BF155" i="8"/>
  <c r="T155" i="8"/>
  <c r="R155" i="8"/>
  <c r="P155" i="8"/>
  <c r="BI154" i="8"/>
  <c r="BH154" i="8"/>
  <c r="BG154" i="8"/>
  <c r="BF154" i="8"/>
  <c r="T154" i="8"/>
  <c r="R154" i="8"/>
  <c r="P154" i="8"/>
  <c r="BI153" i="8"/>
  <c r="BH153" i="8"/>
  <c r="BG153" i="8"/>
  <c r="BF153" i="8"/>
  <c r="T153" i="8"/>
  <c r="R153" i="8"/>
  <c r="P153" i="8"/>
  <c r="BI152" i="8"/>
  <c r="BH152" i="8"/>
  <c r="BG152" i="8"/>
  <c r="BF152" i="8"/>
  <c r="T152" i="8"/>
  <c r="R152" i="8"/>
  <c r="P152" i="8"/>
  <c r="BI151" i="8"/>
  <c r="BH151" i="8"/>
  <c r="BG151" i="8"/>
  <c r="BF151" i="8"/>
  <c r="T151" i="8"/>
  <c r="R151" i="8"/>
  <c r="P151" i="8"/>
  <c r="BI150" i="8"/>
  <c r="BH150" i="8"/>
  <c r="BG150" i="8"/>
  <c r="BF150" i="8"/>
  <c r="T150" i="8"/>
  <c r="R150" i="8"/>
  <c r="P150" i="8"/>
  <c r="BI149" i="8"/>
  <c r="BH149" i="8"/>
  <c r="BG149" i="8"/>
  <c r="BF149" i="8"/>
  <c r="T149" i="8"/>
  <c r="R149" i="8"/>
  <c r="P149" i="8"/>
  <c r="BI148" i="8"/>
  <c r="BH148" i="8"/>
  <c r="BG148" i="8"/>
  <c r="BF148" i="8"/>
  <c r="T148" i="8"/>
  <c r="R148" i="8"/>
  <c r="P148" i="8"/>
  <c r="BI147" i="8"/>
  <c r="BH147" i="8"/>
  <c r="BG147" i="8"/>
  <c r="BF147" i="8"/>
  <c r="T147" i="8"/>
  <c r="R147" i="8"/>
  <c r="P147" i="8"/>
  <c r="BI146" i="8"/>
  <c r="BH146" i="8"/>
  <c r="BG146" i="8"/>
  <c r="BF146" i="8"/>
  <c r="T146" i="8"/>
  <c r="R146" i="8"/>
  <c r="P146" i="8"/>
  <c r="BI145" i="8"/>
  <c r="BH145" i="8"/>
  <c r="BG145" i="8"/>
  <c r="BF145" i="8"/>
  <c r="T145" i="8"/>
  <c r="R145" i="8"/>
  <c r="P145" i="8"/>
  <c r="BI144" i="8"/>
  <c r="BH144" i="8"/>
  <c r="BG144" i="8"/>
  <c r="BF144" i="8"/>
  <c r="T144" i="8"/>
  <c r="R144" i="8"/>
  <c r="P144" i="8"/>
  <c r="BI143" i="8"/>
  <c r="BH143" i="8"/>
  <c r="BG143" i="8"/>
  <c r="BF143" i="8"/>
  <c r="T143" i="8"/>
  <c r="R143" i="8"/>
  <c r="P143" i="8"/>
  <c r="BI142" i="8"/>
  <c r="BH142" i="8"/>
  <c r="BG142" i="8"/>
  <c r="BF142" i="8"/>
  <c r="T142" i="8"/>
  <c r="R142" i="8"/>
  <c r="P142" i="8"/>
  <c r="BI141" i="8"/>
  <c r="BH141" i="8"/>
  <c r="BG141" i="8"/>
  <c r="BF141" i="8"/>
  <c r="T141" i="8"/>
  <c r="R141" i="8"/>
  <c r="P141" i="8"/>
  <c r="BI140" i="8"/>
  <c r="BH140" i="8"/>
  <c r="BG140" i="8"/>
  <c r="BF140" i="8"/>
  <c r="T140" i="8"/>
  <c r="R140" i="8"/>
  <c r="P140" i="8"/>
  <c r="BI139" i="8"/>
  <c r="BH139" i="8"/>
  <c r="BG139" i="8"/>
  <c r="BF139" i="8"/>
  <c r="T139" i="8"/>
  <c r="R139" i="8"/>
  <c r="P139" i="8"/>
  <c r="BI138" i="8"/>
  <c r="BH138" i="8"/>
  <c r="BG138" i="8"/>
  <c r="BF138" i="8"/>
  <c r="T138" i="8"/>
  <c r="R138" i="8"/>
  <c r="P138" i="8"/>
  <c r="BI137" i="8"/>
  <c r="BH137" i="8"/>
  <c r="BG137" i="8"/>
  <c r="BF137" i="8"/>
  <c r="T137" i="8"/>
  <c r="R137" i="8"/>
  <c r="P137" i="8"/>
  <c r="BI136" i="8"/>
  <c r="BH136" i="8"/>
  <c r="BG136" i="8"/>
  <c r="BF136" i="8"/>
  <c r="T136" i="8"/>
  <c r="R136" i="8"/>
  <c r="P136"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7" i="8"/>
  <c r="BH127" i="8"/>
  <c r="BG127" i="8"/>
  <c r="BF127" i="8"/>
  <c r="T127" i="8"/>
  <c r="R127" i="8"/>
  <c r="P127" i="8"/>
  <c r="J121" i="8"/>
  <c r="J120" i="8"/>
  <c r="F120" i="8"/>
  <c r="F118" i="8"/>
  <c r="E116" i="8"/>
  <c r="J94" i="8"/>
  <c r="J93" i="8"/>
  <c r="F93" i="8"/>
  <c r="F91" i="8"/>
  <c r="E89" i="8"/>
  <c r="J20" i="8"/>
  <c r="E20" i="8"/>
  <c r="F94" i="8"/>
  <c r="J19" i="8"/>
  <c r="J14" i="8"/>
  <c r="J91" i="8" s="1"/>
  <c r="E7" i="8"/>
  <c r="E112" i="8" s="1"/>
  <c r="J39" i="7"/>
  <c r="J38" i="7"/>
  <c r="AY102" i="1"/>
  <c r="J37" i="7"/>
  <c r="AX102" i="1"/>
  <c r="BI124" i="7"/>
  <c r="BH124" i="7"/>
  <c r="BG124" i="7"/>
  <c r="BF124" i="7"/>
  <c r="T124" i="7"/>
  <c r="R124" i="7"/>
  <c r="P124" i="7"/>
  <c r="BI123" i="7"/>
  <c r="BH123" i="7"/>
  <c r="BG123" i="7"/>
  <c r="BF123" i="7"/>
  <c r="T123" i="7"/>
  <c r="R123" i="7"/>
  <c r="P123" i="7"/>
  <c r="J118" i="7"/>
  <c r="J117" i="7"/>
  <c r="F117" i="7"/>
  <c r="F115" i="7"/>
  <c r="E113" i="7"/>
  <c r="J94" i="7"/>
  <c r="J93" i="7"/>
  <c r="F93" i="7"/>
  <c r="F91" i="7"/>
  <c r="E89" i="7"/>
  <c r="J20" i="7"/>
  <c r="E20" i="7"/>
  <c r="F94" i="7" s="1"/>
  <c r="J19" i="7"/>
  <c r="J14" i="7"/>
  <c r="J91" i="7"/>
  <c r="E7" i="7"/>
  <c r="E109" i="7"/>
  <c r="J39" i="6"/>
  <c r="J38" i="6"/>
  <c r="AY101" i="1" s="1"/>
  <c r="J37" i="6"/>
  <c r="AX101" i="1" s="1"/>
  <c r="BI147" i="6"/>
  <c r="BH147" i="6"/>
  <c r="BG147" i="6"/>
  <c r="BF147" i="6"/>
  <c r="T147" i="6"/>
  <c r="R147" i="6"/>
  <c r="P147" i="6"/>
  <c r="BI146" i="6"/>
  <c r="BH146" i="6"/>
  <c r="BG146" i="6"/>
  <c r="BF146" i="6"/>
  <c r="T146" i="6"/>
  <c r="R146" i="6"/>
  <c r="P146" i="6"/>
  <c r="BI145" i="6"/>
  <c r="BH145" i="6"/>
  <c r="BG145" i="6"/>
  <c r="BF145" i="6"/>
  <c r="T145" i="6"/>
  <c r="R145" i="6"/>
  <c r="P145"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7" i="6"/>
  <c r="BH137" i="6"/>
  <c r="BG137" i="6"/>
  <c r="BF137" i="6"/>
  <c r="T137" i="6"/>
  <c r="R137" i="6"/>
  <c r="P137" i="6"/>
  <c r="BI135" i="6"/>
  <c r="BH135" i="6"/>
  <c r="BG135" i="6"/>
  <c r="BF135" i="6"/>
  <c r="T135" i="6"/>
  <c r="R135" i="6"/>
  <c r="P135"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BI126" i="6"/>
  <c r="BH126" i="6"/>
  <c r="BG126" i="6"/>
  <c r="BF126" i="6"/>
  <c r="T126" i="6"/>
  <c r="R126" i="6"/>
  <c r="P126" i="6"/>
  <c r="J120" i="6"/>
  <c r="J119" i="6"/>
  <c r="F119" i="6"/>
  <c r="F117" i="6"/>
  <c r="E115" i="6"/>
  <c r="J94" i="6"/>
  <c r="J93" i="6"/>
  <c r="F93" i="6"/>
  <c r="F91" i="6"/>
  <c r="E89" i="6"/>
  <c r="J20" i="6"/>
  <c r="E20" i="6"/>
  <c r="F120" i="6" s="1"/>
  <c r="J19" i="6"/>
  <c r="J14" i="6"/>
  <c r="J117" i="6"/>
  <c r="E7" i="6"/>
  <c r="E111" i="6"/>
  <c r="J39" i="5"/>
  <c r="J38" i="5"/>
  <c r="AY99" i="1" s="1"/>
  <c r="J37" i="5"/>
  <c r="AX99" i="1" s="1"/>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J118" i="5"/>
  <c r="J117" i="5"/>
  <c r="F117" i="5"/>
  <c r="F115" i="5"/>
  <c r="E113" i="5"/>
  <c r="J94" i="5"/>
  <c r="J93" i="5"/>
  <c r="F93" i="5"/>
  <c r="F91" i="5"/>
  <c r="E89" i="5"/>
  <c r="J20" i="5"/>
  <c r="E20" i="5"/>
  <c r="F118" i="5" s="1"/>
  <c r="J19" i="5"/>
  <c r="J14" i="5"/>
  <c r="J115" i="5" s="1"/>
  <c r="E7" i="5"/>
  <c r="E85" i="5" s="1"/>
  <c r="J39" i="4"/>
  <c r="J38" i="4"/>
  <c r="AY98" i="1"/>
  <c r="J37" i="4"/>
  <c r="AX98" i="1"/>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4" i="4"/>
  <c r="BH124" i="4"/>
  <c r="BG124" i="4"/>
  <c r="BF124" i="4"/>
  <c r="T124" i="4"/>
  <c r="T123" i="4" s="1"/>
  <c r="R124" i="4"/>
  <c r="R123" i="4" s="1"/>
  <c r="P124" i="4"/>
  <c r="P123" i="4" s="1"/>
  <c r="J119" i="4"/>
  <c r="J118" i="4"/>
  <c r="F118" i="4"/>
  <c r="F116" i="4"/>
  <c r="E114" i="4"/>
  <c r="J94" i="4"/>
  <c r="J93" i="4"/>
  <c r="F93" i="4"/>
  <c r="F91" i="4"/>
  <c r="E89" i="4"/>
  <c r="J20" i="4"/>
  <c r="E20" i="4"/>
  <c r="F94" i="4"/>
  <c r="J19" i="4"/>
  <c r="J14" i="4"/>
  <c r="J116" i="4" s="1"/>
  <c r="E7" i="4"/>
  <c r="E85" i="4" s="1"/>
  <c r="J39" i="3"/>
  <c r="J38" i="3"/>
  <c r="AY97" i="1"/>
  <c r="J37" i="3"/>
  <c r="AX97" i="1"/>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J119" i="3"/>
  <c r="J118" i="3"/>
  <c r="F118" i="3"/>
  <c r="F116" i="3"/>
  <c r="E114" i="3"/>
  <c r="J94" i="3"/>
  <c r="J93" i="3"/>
  <c r="F93" i="3"/>
  <c r="F91" i="3"/>
  <c r="E89" i="3"/>
  <c r="J20" i="3"/>
  <c r="E20" i="3"/>
  <c r="F119" i="3"/>
  <c r="J19" i="3"/>
  <c r="J14" i="3"/>
  <c r="J91" i="3" s="1"/>
  <c r="E7" i="3"/>
  <c r="E85" i="3"/>
  <c r="J39" i="2"/>
  <c r="J38" i="2"/>
  <c r="AY96" i="1"/>
  <c r="J37" i="2"/>
  <c r="AX96" i="1"/>
  <c r="BI338" i="2"/>
  <c r="BH338" i="2"/>
  <c r="BG338" i="2"/>
  <c r="BF338" i="2"/>
  <c r="T338" i="2"/>
  <c r="R338" i="2"/>
  <c r="P338" i="2"/>
  <c r="BI337" i="2"/>
  <c r="BH337" i="2"/>
  <c r="BG337" i="2"/>
  <c r="BF337" i="2"/>
  <c r="T337" i="2"/>
  <c r="R337" i="2"/>
  <c r="P337" i="2"/>
  <c r="BI336" i="2"/>
  <c r="BH336" i="2"/>
  <c r="BG336" i="2"/>
  <c r="BF336" i="2"/>
  <c r="T336" i="2"/>
  <c r="R336" i="2"/>
  <c r="P336" i="2"/>
  <c r="BI335" i="2"/>
  <c r="BH335" i="2"/>
  <c r="BG335" i="2"/>
  <c r="BF335" i="2"/>
  <c r="T335" i="2"/>
  <c r="R335" i="2"/>
  <c r="P335" i="2"/>
  <c r="BI334" i="2"/>
  <c r="BH334" i="2"/>
  <c r="BG334" i="2"/>
  <c r="BF334" i="2"/>
  <c r="T334" i="2"/>
  <c r="R334" i="2"/>
  <c r="P334" i="2"/>
  <c r="BI333" i="2"/>
  <c r="BH333" i="2"/>
  <c r="BG333" i="2"/>
  <c r="BF333" i="2"/>
  <c r="T333" i="2"/>
  <c r="R333" i="2"/>
  <c r="P333" i="2"/>
  <c r="BI332" i="2"/>
  <c r="BH332" i="2"/>
  <c r="BG332" i="2"/>
  <c r="BF332" i="2"/>
  <c r="T332" i="2"/>
  <c r="R332" i="2"/>
  <c r="P332" i="2"/>
  <c r="BI331" i="2"/>
  <c r="BH331" i="2"/>
  <c r="BG331" i="2"/>
  <c r="BF331" i="2"/>
  <c r="T331" i="2"/>
  <c r="R331" i="2"/>
  <c r="P331" i="2"/>
  <c r="BI330" i="2"/>
  <c r="BH330" i="2"/>
  <c r="BG330" i="2"/>
  <c r="BF330" i="2"/>
  <c r="T330" i="2"/>
  <c r="R330" i="2"/>
  <c r="P330" i="2"/>
  <c r="BI329" i="2"/>
  <c r="BH329" i="2"/>
  <c r="BG329" i="2"/>
  <c r="BF329" i="2"/>
  <c r="T329" i="2"/>
  <c r="R329" i="2"/>
  <c r="P329" i="2"/>
  <c r="BI328" i="2"/>
  <c r="BH328" i="2"/>
  <c r="BG328" i="2"/>
  <c r="BF328" i="2"/>
  <c r="T328" i="2"/>
  <c r="R328" i="2"/>
  <c r="P328" i="2"/>
  <c r="BI327" i="2"/>
  <c r="BH327" i="2"/>
  <c r="BG327" i="2"/>
  <c r="BF327" i="2"/>
  <c r="T327" i="2"/>
  <c r="R327" i="2"/>
  <c r="P327" i="2"/>
  <c r="BI326" i="2"/>
  <c r="BH326" i="2"/>
  <c r="BG326" i="2"/>
  <c r="BF326" i="2"/>
  <c r="T326" i="2"/>
  <c r="R326" i="2"/>
  <c r="P326" i="2"/>
  <c r="BI325" i="2"/>
  <c r="BH325" i="2"/>
  <c r="BG325" i="2"/>
  <c r="BF325" i="2"/>
  <c r="T325" i="2"/>
  <c r="R325" i="2"/>
  <c r="P325" i="2"/>
  <c r="BI324" i="2"/>
  <c r="BH324" i="2"/>
  <c r="BG324" i="2"/>
  <c r="BF324" i="2"/>
  <c r="T324" i="2"/>
  <c r="R324" i="2"/>
  <c r="P324" i="2"/>
  <c r="BI323" i="2"/>
  <c r="BH323" i="2"/>
  <c r="BG323" i="2"/>
  <c r="BF323" i="2"/>
  <c r="T323" i="2"/>
  <c r="R323" i="2"/>
  <c r="P323" i="2"/>
  <c r="BI322" i="2"/>
  <c r="BH322" i="2"/>
  <c r="BG322" i="2"/>
  <c r="BF322" i="2"/>
  <c r="T322" i="2"/>
  <c r="R322" i="2"/>
  <c r="P322" i="2"/>
  <c r="BI321" i="2"/>
  <c r="BH321" i="2"/>
  <c r="BG321" i="2"/>
  <c r="BF321" i="2"/>
  <c r="T321" i="2"/>
  <c r="R321" i="2"/>
  <c r="P321" i="2"/>
  <c r="BI320" i="2"/>
  <c r="BH320" i="2"/>
  <c r="BG320" i="2"/>
  <c r="BF320" i="2"/>
  <c r="T320" i="2"/>
  <c r="R320" i="2"/>
  <c r="P320" i="2"/>
  <c r="BI319" i="2"/>
  <c r="BH319" i="2"/>
  <c r="BG319" i="2"/>
  <c r="BF319" i="2"/>
  <c r="T319" i="2"/>
  <c r="R319" i="2"/>
  <c r="P319" i="2"/>
  <c r="BI318" i="2"/>
  <c r="BH318" i="2"/>
  <c r="BG318" i="2"/>
  <c r="BF318" i="2"/>
  <c r="T318" i="2"/>
  <c r="R318" i="2"/>
  <c r="P318" i="2"/>
  <c r="BI317" i="2"/>
  <c r="BH317" i="2"/>
  <c r="BG317" i="2"/>
  <c r="BF317" i="2"/>
  <c r="T317" i="2"/>
  <c r="R317" i="2"/>
  <c r="P317" i="2"/>
  <c r="BI316" i="2"/>
  <c r="BH316" i="2"/>
  <c r="BG316" i="2"/>
  <c r="BF316" i="2"/>
  <c r="T316" i="2"/>
  <c r="R316" i="2"/>
  <c r="P316" i="2"/>
  <c r="BI315" i="2"/>
  <c r="BH315" i="2"/>
  <c r="BG315" i="2"/>
  <c r="BF315" i="2"/>
  <c r="T315" i="2"/>
  <c r="R315" i="2"/>
  <c r="P315" i="2"/>
  <c r="BI314" i="2"/>
  <c r="BH314" i="2"/>
  <c r="BG314" i="2"/>
  <c r="BF314" i="2"/>
  <c r="T314" i="2"/>
  <c r="R314" i="2"/>
  <c r="P314" i="2"/>
  <c r="BI313" i="2"/>
  <c r="BH313" i="2"/>
  <c r="BG313" i="2"/>
  <c r="BF313" i="2"/>
  <c r="T313" i="2"/>
  <c r="R313" i="2"/>
  <c r="P313" i="2"/>
  <c r="BI312" i="2"/>
  <c r="BH312" i="2"/>
  <c r="BG312" i="2"/>
  <c r="BF312" i="2"/>
  <c r="T312" i="2"/>
  <c r="R312" i="2"/>
  <c r="P312" i="2"/>
  <c r="BI311" i="2"/>
  <c r="BH311" i="2"/>
  <c r="BG311" i="2"/>
  <c r="BF311" i="2"/>
  <c r="T311" i="2"/>
  <c r="R311" i="2"/>
  <c r="P311" i="2"/>
  <c r="BI310" i="2"/>
  <c r="BH310" i="2"/>
  <c r="BG310" i="2"/>
  <c r="BF310" i="2"/>
  <c r="T310" i="2"/>
  <c r="R310" i="2"/>
  <c r="P310" i="2"/>
  <c r="BI309" i="2"/>
  <c r="BH309" i="2"/>
  <c r="BG309" i="2"/>
  <c r="BF309" i="2"/>
  <c r="T309" i="2"/>
  <c r="R309" i="2"/>
  <c r="P309" i="2"/>
  <c r="BI308" i="2"/>
  <c r="BH308" i="2"/>
  <c r="BG308" i="2"/>
  <c r="BF308" i="2"/>
  <c r="T308" i="2"/>
  <c r="R308" i="2"/>
  <c r="P308" i="2"/>
  <c r="BI307" i="2"/>
  <c r="BH307" i="2"/>
  <c r="BG307" i="2"/>
  <c r="BF307" i="2"/>
  <c r="T307" i="2"/>
  <c r="R307" i="2"/>
  <c r="P307" i="2"/>
  <c r="BI306" i="2"/>
  <c r="BH306" i="2"/>
  <c r="BG306" i="2"/>
  <c r="BF306" i="2"/>
  <c r="T306" i="2"/>
  <c r="R306" i="2"/>
  <c r="P306" i="2"/>
  <c r="BI305" i="2"/>
  <c r="BH305" i="2"/>
  <c r="BG305" i="2"/>
  <c r="BF305" i="2"/>
  <c r="T305" i="2"/>
  <c r="R305" i="2"/>
  <c r="P305" i="2"/>
  <c r="BI304" i="2"/>
  <c r="BH304" i="2"/>
  <c r="BG304" i="2"/>
  <c r="BF304" i="2"/>
  <c r="T304" i="2"/>
  <c r="R304" i="2"/>
  <c r="P304" i="2"/>
  <c r="BI303" i="2"/>
  <c r="BH303" i="2"/>
  <c r="BG303" i="2"/>
  <c r="BF303" i="2"/>
  <c r="T303" i="2"/>
  <c r="R303" i="2"/>
  <c r="P303" i="2"/>
  <c r="BI302" i="2"/>
  <c r="BH302" i="2"/>
  <c r="BG302" i="2"/>
  <c r="BF302" i="2"/>
  <c r="T302" i="2"/>
  <c r="R302" i="2"/>
  <c r="P302" i="2"/>
  <c r="BI301" i="2"/>
  <c r="BH301" i="2"/>
  <c r="BG301" i="2"/>
  <c r="BF301" i="2"/>
  <c r="T301" i="2"/>
  <c r="R301" i="2"/>
  <c r="P301" i="2"/>
  <c r="BI300" i="2"/>
  <c r="BH300" i="2"/>
  <c r="BG300" i="2"/>
  <c r="BF300" i="2"/>
  <c r="T300" i="2"/>
  <c r="R300" i="2"/>
  <c r="P300" i="2"/>
  <c r="BI299" i="2"/>
  <c r="BH299" i="2"/>
  <c r="BG299" i="2"/>
  <c r="BF299" i="2"/>
  <c r="T299" i="2"/>
  <c r="R299" i="2"/>
  <c r="P299" i="2"/>
  <c r="BI298" i="2"/>
  <c r="BH298" i="2"/>
  <c r="BG298" i="2"/>
  <c r="BF298" i="2"/>
  <c r="T298" i="2"/>
  <c r="R298" i="2"/>
  <c r="P298" i="2"/>
  <c r="BI297" i="2"/>
  <c r="BH297" i="2"/>
  <c r="BG297" i="2"/>
  <c r="BF297" i="2"/>
  <c r="T297" i="2"/>
  <c r="R297" i="2"/>
  <c r="P297" i="2"/>
  <c r="BI296" i="2"/>
  <c r="BH296" i="2"/>
  <c r="BG296" i="2"/>
  <c r="BF296" i="2"/>
  <c r="T296" i="2"/>
  <c r="R296" i="2"/>
  <c r="P296" i="2"/>
  <c r="BI295" i="2"/>
  <c r="BH295" i="2"/>
  <c r="BG295" i="2"/>
  <c r="BF295" i="2"/>
  <c r="T295" i="2"/>
  <c r="R295" i="2"/>
  <c r="P295" i="2"/>
  <c r="BI294" i="2"/>
  <c r="BH294" i="2"/>
  <c r="BG294" i="2"/>
  <c r="BF294" i="2"/>
  <c r="T294" i="2"/>
  <c r="R294" i="2"/>
  <c r="P294" i="2"/>
  <c r="BI293" i="2"/>
  <c r="BH293" i="2"/>
  <c r="BG293" i="2"/>
  <c r="BF293" i="2"/>
  <c r="T293" i="2"/>
  <c r="R293" i="2"/>
  <c r="P293" i="2"/>
  <c r="BI292" i="2"/>
  <c r="BH292" i="2"/>
  <c r="BG292" i="2"/>
  <c r="BF292" i="2"/>
  <c r="T292" i="2"/>
  <c r="R292" i="2"/>
  <c r="P292" i="2"/>
  <c r="BI291" i="2"/>
  <c r="BH291" i="2"/>
  <c r="BG291" i="2"/>
  <c r="BF291" i="2"/>
  <c r="T291" i="2"/>
  <c r="R291" i="2"/>
  <c r="P291" i="2"/>
  <c r="BI290" i="2"/>
  <c r="BH290" i="2"/>
  <c r="BG290" i="2"/>
  <c r="BF290" i="2"/>
  <c r="T290" i="2"/>
  <c r="R290" i="2"/>
  <c r="P290" i="2"/>
  <c r="BI289" i="2"/>
  <c r="BH289" i="2"/>
  <c r="BG289" i="2"/>
  <c r="BF289" i="2"/>
  <c r="T289" i="2"/>
  <c r="R289" i="2"/>
  <c r="P289" i="2"/>
  <c r="BI288" i="2"/>
  <c r="BH288" i="2"/>
  <c r="BG288" i="2"/>
  <c r="BF288" i="2"/>
  <c r="T288" i="2"/>
  <c r="R288" i="2"/>
  <c r="P288" i="2"/>
  <c r="BI287" i="2"/>
  <c r="BH287" i="2"/>
  <c r="BG287" i="2"/>
  <c r="BF287" i="2"/>
  <c r="T287" i="2"/>
  <c r="R287" i="2"/>
  <c r="P287" i="2"/>
  <c r="BI286" i="2"/>
  <c r="BH286" i="2"/>
  <c r="BG286" i="2"/>
  <c r="BF286" i="2"/>
  <c r="T286" i="2"/>
  <c r="R286" i="2"/>
  <c r="P286" i="2"/>
  <c r="BI285" i="2"/>
  <c r="BH285" i="2"/>
  <c r="BG285" i="2"/>
  <c r="BF285" i="2"/>
  <c r="T285" i="2"/>
  <c r="R285" i="2"/>
  <c r="P285" i="2"/>
  <c r="BI284" i="2"/>
  <c r="BH284" i="2"/>
  <c r="BG284" i="2"/>
  <c r="BF284" i="2"/>
  <c r="T284" i="2"/>
  <c r="R284" i="2"/>
  <c r="P284" i="2"/>
  <c r="BI283" i="2"/>
  <c r="BH283" i="2"/>
  <c r="BG283" i="2"/>
  <c r="BF283" i="2"/>
  <c r="T283" i="2"/>
  <c r="R283" i="2"/>
  <c r="P283" i="2"/>
  <c r="BI282" i="2"/>
  <c r="BH282" i="2"/>
  <c r="BG282" i="2"/>
  <c r="BF282" i="2"/>
  <c r="T282" i="2"/>
  <c r="R282" i="2"/>
  <c r="P282" i="2"/>
  <c r="BI281" i="2"/>
  <c r="BH281" i="2"/>
  <c r="BG281" i="2"/>
  <c r="BF281" i="2"/>
  <c r="T281" i="2"/>
  <c r="R281" i="2"/>
  <c r="P281" i="2"/>
  <c r="BI279" i="2"/>
  <c r="BH279" i="2"/>
  <c r="BG279" i="2"/>
  <c r="BF279" i="2"/>
  <c r="T279" i="2"/>
  <c r="R279" i="2"/>
  <c r="P279" i="2"/>
  <c r="BI278" i="2"/>
  <c r="BH278" i="2"/>
  <c r="BG278" i="2"/>
  <c r="BF278" i="2"/>
  <c r="T278" i="2"/>
  <c r="R278" i="2"/>
  <c r="P278" i="2"/>
  <c r="BI277" i="2"/>
  <c r="BH277" i="2"/>
  <c r="BG277" i="2"/>
  <c r="BF277" i="2"/>
  <c r="T277" i="2"/>
  <c r="R277" i="2"/>
  <c r="P277" i="2"/>
  <c r="BI276" i="2"/>
  <c r="BH276" i="2"/>
  <c r="BG276" i="2"/>
  <c r="BF276" i="2"/>
  <c r="T276" i="2"/>
  <c r="R276" i="2"/>
  <c r="P276" i="2"/>
  <c r="BI275" i="2"/>
  <c r="BH275" i="2"/>
  <c r="BG275" i="2"/>
  <c r="BF275" i="2"/>
  <c r="T275" i="2"/>
  <c r="R275" i="2"/>
  <c r="P275" i="2"/>
  <c r="BI274" i="2"/>
  <c r="BH274" i="2"/>
  <c r="BG274" i="2"/>
  <c r="BF274" i="2"/>
  <c r="T274" i="2"/>
  <c r="R274" i="2"/>
  <c r="P274" i="2"/>
  <c r="BI273" i="2"/>
  <c r="BH273" i="2"/>
  <c r="BG273" i="2"/>
  <c r="BF273" i="2"/>
  <c r="T273" i="2"/>
  <c r="R273" i="2"/>
  <c r="P273" i="2"/>
  <c r="BI272" i="2"/>
  <c r="BH272" i="2"/>
  <c r="BG272" i="2"/>
  <c r="BF272" i="2"/>
  <c r="T272" i="2"/>
  <c r="R272" i="2"/>
  <c r="P272" i="2"/>
  <c r="BI271" i="2"/>
  <c r="BH271" i="2"/>
  <c r="BG271" i="2"/>
  <c r="BF271" i="2"/>
  <c r="T271" i="2"/>
  <c r="R271" i="2"/>
  <c r="P271" i="2"/>
  <c r="BI270" i="2"/>
  <c r="BH270" i="2"/>
  <c r="BG270" i="2"/>
  <c r="BF270" i="2"/>
  <c r="T270" i="2"/>
  <c r="R270" i="2"/>
  <c r="P270" i="2"/>
  <c r="BI269" i="2"/>
  <c r="BH269" i="2"/>
  <c r="BG269" i="2"/>
  <c r="BF269" i="2"/>
  <c r="T269" i="2"/>
  <c r="R269" i="2"/>
  <c r="P269" i="2"/>
  <c r="BI268" i="2"/>
  <c r="BH268" i="2"/>
  <c r="BG268" i="2"/>
  <c r="BF268" i="2"/>
  <c r="T268" i="2"/>
  <c r="R268" i="2"/>
  <c r="P268" i="2"/>
  <c r="BI267" i="2"/>
  <c r="BH267" i="2"/>
  <c r="BG267" i="2"/>
  <c r="BF267" i="2"/>
  <c r="T267" i="2"/>
  <c r="R267" i="2"/>
  <c r="P267" i="2"/>
  <c r="BI266" i="2"/>
  <c r="BH266" i="2"/>
  <c r="BG266" i="2"/>
  <c r="BF266" i="2"/>
  <c r="T266" i="2"/>
  <c r="R266" i="2"/>
  <c r="P266" i="2"/>
  <c r="BI263" i="2"/>
  <c r="BH263" i="2"/>
  <c r="BG263" i="2"/>
  <c r="BF263" i="2"/>
  <c r="T263" i="2"/>
  <c r="R263" i="2"/>
  <c r="P263" i="2"/>
  <c r="BI262" i="2"/>
  <c r="BH262" i="2"/>
  <c r="BG262" i="2"/>
  <c r="BF262" i="2"/>
  <c r="T262" i="2"/>
  <c r="R262" i="2"/>
  <c r="P262" i="2"/>
  <c r="BI261" i="2"/>
  <c r="BH261" i="2"/>
  <c r="BG261" i="2"/>
  <c r="BF261" i="2"/>
  <c r="T261" i="2"/>
  <c r="R261" i="2"/>
  <c r="P261" i="2"/>
  <c r="BI260" i="2"/>
  <c r="BH260" i="2"/>
  <c r="BG260" i="2"/>
  <c r="BF260" i="2"/>
  <c r="T260" i="2"/>
  <c r="R260" i="2"/>
  <c r="P260" i="2"/>
  <c r="BI259" i="2"/>
  <c r="BH259" i="2"/>
  <c r="BG259" i="2"/>
  <c r="BF259" i="2"/>
  <c r="T259" i="2"/>
  <c r="R259" i="2"/>
  <c r="P259" i="2"/>
  <c r="BI258" i="2"/>
  <c r="BH258" i="2"/>
  <c r="BG258" i="2"/>
  <c r="BF258" i="2"/>
  <c r="T258" i="2"/>
  <c r="R258" i="2"/>
  <c r="P258" i="2"/>
  <c r="BI257" i="2"/>
  <c r="BH257" i="2"/>
  <c r="BG257" i="2"/>
  <c r="BF257" i="2"/>
  <c r="T257" i="2"/>
  <c r="R257" i="2"/>
  <c r="P257" i="2"/>
  <c r="BI256" i="2"/>
  <c r="BH256" i="2"/>
  <c r="BG256" i="2"/>
  <c r="BF256" i="2"/>
  <c r="T256" i="2"/>
  <c r="R256" i="2"/>
  <c r="P256" i="2"/>
  <c r="BI255" i="2"/>
  <c r="BH255" i="2"/>
  <c r="BG255" i="2"/>
  <c r="BF255" i="2"/>
  <c r="T255" i="2"/>
  <c r="R255" i="2"/>
  <c r="P255" i="2"/>
  <c r="BI254" i="2"/>
  <c r="BH254" i="2"/>
  <c r="BG254" i="2"/>
  <c r="BF254" i="2"/>
  <c r="T254" i="2"/>
  <c r="R254" i="2"/>
  <c r="P254" i="2"/>
  <c r="BI253" i="2"/>
  <c r="BH253" i="2"/>
  <c r="BG253" i="2"/>
  <c r="BF253" i="2"/>
  <c r="T253" i="2"/>
  <c r="R253" i="2"/>
  <c r="P253" i="2"/>
  <c r="BI252" i="2"/>
  <c r="BH252" i="2"/>
  <c r="BG252" i="2"/>
  <c r="BF252" i="2"/>
  <c r="T252" i="2"/>
  <c r="R252" i="2"/>
  <c r="P252" i="2"/>
  <c r="BI251" i="2"/>
  <c r="BH251" i="2"/>
  <c r="BG251" i="2"/>
  <c r="BF251" i="2"/>
  <c r="T251" i="2"/>
  <c r="R251" i="2"/>
  <c r="P251" i="2"/>
  <c r="BI250" i="2"/>
  <c r="BH250" i="2"/>
  <c r="BG250" i="2"/>
  <c r="BF250" i="2"/>
  <c r="T250" i="2"/>
  <c r="R250" i="2"/>
  <c r="P250" i="2"/>
  <c r="BI249" i="2"/>
  <c r="BH249" i="2"/>
  <c r="BG249" i="2"/>
  <c r="BF249" i="2"/>
  <c r="T249" i="2"/>
  <c r="R249" i="2"/>
  <c r="P249" i="2"/>
  <c r="BI248" i="2"/>
  <c r="BH248" i="2"/>
  <c r="BG248" i="2"/>
  <c r="BF248" i="2"/>
  <c r="T248" i="2"/>
  <c r="R248" i="2"/>
  <c r="P248" i="2"/>
  <c r="BI247" i="2"/>
  <c r="BH247" i="2"/>
  <c r="BG247" i="2"/>
  <c r="BF247" i="2"/>
  <c r="T247" i="2"/>
  <c r="R247" i="2"/>
  <c r="P247" i="2"/>
  <c r="BI246" i="2"/>
  <c r="BH246" i="2"/>
  <c r="BG246" i="2"/>
  <c r="BF246" i="2"/>
  <c r="T246" i="2"/>
  <c r="R246" i="2"/>
  <c r="P246" i="2"/>
  <c r="BI245" i="2"/>
  <c r="BH245" i="2"/>
  <c r="BG245" i="2"/>
  <c r="BF245" i="2"/>
  <c r="T245" i="2"/>
  <c r="R245" i="2"/>
  <c r="P245" i="2"/>
  <c r="BI244" i="2"/>
  <c r="BH244" i="2"/>
  <c r="BG244" i="2"/>
  <c r="BF244" i="2"/>
  <c r="T244" i="2"/>
  <c r="R244" i="2"/>
  <c r="P244" i="2"/>
  <c r="BI242" i="2"/>
  <c r="BH242" i="2"/>
  <c r="BG242" i="2"/>
  <c r="BF242" i="2"/>
  <c r="T242" i="2"/>
  <c r="R242" i="2"/>
  <c r="P242" i="2"/>
  <c r="BI241" i="2"/>
  <c r="BH241" i="2"/>
  <c r="BG241" i="2"/>
  <c r="BF241" i="2"/>
  <c r="T241" i="2"/>
  <c r="R241" i="2"/>
  <c r="P241" i="2"/>
  <c r="BI240" i="2"/>
  <c r="BH240" i="2"/>
  <c r="BG240" i="2"/>
  <c r="BF240" i="2"/>
  <c r="T240" i="2"/>
  <c r="R240" i="2"/>
  <c r="P240" i="2"/>
  <c r="BI239" i="2"/>
  <c r="BH239" i="2"/>
  <c r="BG239" i="2"/>
  <c r="BF239" i="2"/>
  <c r="T239" i="2"/>
  <c r="R239" i="2"/>
  <c r="P239" i="2"/>
  <c r="BI238" i="2"/>
  <c r="BH238" i="2"/>
  <c r="BG238" i="2"/>
  <c r="BF238" i="2"/>
  <c r="T238" i="2"/>
  <c r="R238" i="2"/>
  <c r="P238" i="2"/>
  <c r="BI237" i="2"/>
  <c r="BH237" i="2"/>
  <c r="BG237" i="2"/>
  <c r="BF237" i="2"/>
  <c r="T237" i="2"/>
  <c r="R237" i="2"/>
  <c r="P237" i="2"/>
  <c r="BI236" i="2"/>
  <c r="BH236" i="2"/>
  <c r="BG236" i="2"/>
  <c r="BF236" i="2"/>
  <c r="T236" i="2"/>
  <c r="R236" i="2"/>
  <c r="P236" i="2"/>
  <c r="BI235" i="2"/>
  <c r="BH235" i="2"/>
  <c r="BG235" i="2"/>
  <c r="BF235" i="2"/>
  <c r="T235" i="2"/>
  <c r="R235" i="2"/>
  <c r="P235" i="2"/>
  <c r="BI232" i="2"/>
  <c r="BH232" i="2"/>
  <c r="BG232" i="2"/>
  <c r="BF232" i="2"/>
  <c r="T232" i="2"/>
  <c r="R232" i="2"/>
  <c r="P232" i="2"/>
  <c r="BI231" i="2"/>
  <c r="BH231" i="2"/>
  <c r="BG231" i="2"/>
  <c r="BF231" i="2"/>
  <c r="T231" i="2"/>
  <c r="R231" i="2"/>
  <c r="P231" i="2"/>
  <c r="BI230" i="2"/>
  <c r="BH230" i="2"/>
  <c r="BG230" i="2"/>
  <c r="BF230" i="2"/>
  <c r="T230" i="2"/>
  <c r="R230" i="2"/>
  <c r="P230" i="2"/>
  <c r="BI229" i="2"/>
  <c r="BH229" i="2"/>
  <c r="BG229" i="2"/>
  <c r="BF229" i="2"/>
  <c r="T229" i="2"/>
  <c r="R229" i="2"/>
  <c r="P229" i="2"/>
  <c r="BI228" i="2"/>
  <c r="BH228" i="2"/>
  <c r="BG228" i="2"/>
  <c r="BF228" i="2"/>
  <c r="T228" i="2"/>
  <c r="R228" i="2"/>
  <c r="P228" i="2"/>
  <c r="BI227" i="2"/>
  <c r="BH227" i="2"/>
  <c r="BG227" i="2"/>
  <c r="BF227" i="2"/>
  <c r="T227" i="2"/>
  <c r="R227" i="2"/>
  <c r="P227" i="2"/>
  <c r="BI226" i="2"/>
  <c r="BH226" i="2"/>
  <c r="BG226" i="2"/>
  <c r="BF226" i="2"/>
  <c r="T226" i="2"/>
  <c r="R226" i="2"/>
  <c r="P226" i="2"/>
  <c r="BI225" i="2"/>
  <c r="BH225" i="2"/>
  <c r="BG225" i="2"/>
  <c r="BF225" i="2"/>
  <c r="T225" i="2"/>
  <c r="R225" i="2"/>
  <c r="P225" i="2"/>
  <c r="BI224" i="2"/>
  <c r="BH224" i="2"/>
  <c r="BG224" i="2"/>
  <c r="BF224" i="2"/>
  <c r="T224" i="2"/>
  <c r="R224" i="2"/>
  <c r="P224" i="2"/>
  <c r="BI223" i="2"/>
  <c r="BH223" i="2"/>
  <c r="BG223" i="2"/>
  <c r="BF223" i="2"/>
  <c r="T223" i="2"/>
  <c r="R223" i="2"/>
  <c r="P223" i="2"/>
  <c r="BI222" i="2"/>
  <c r="BH222" i="2"/>
  <c r="BG222" i="2"/>
  <c r="BF222" i="2"/>
  <c r="T222" i="2"/>
  <c r="R222" i="2"/>
  <c r="P222" i="2"/>
  <c r="BI221" i="2"/>
  <c r="BH221" i="2"/>
  <c r="BG221" i="2"/>
  <c r="BF221" i="2"/>
  <c r="T221" i="2"/>
  <c r="R221" i="2"/>
  <c r="P221" i="2"/>
  <c r="BI220" i="2"/>
  <c r="BH220" i="2"/>
  <c r="BG220" i="2"/>
  <c r="BF220" i="2"/>
  <c r="T220" i="2"/>
  <c r="R220" i="2"/>
  <c r="P220" i="2"/>
  <c r="BI219" i="2"/>
  <c r="BH219" i="2"/>
  <c r="BG219" i="2"/>
  <c r="BF219" i="2"/>
  <c r="T219" i="2"/>
  <c r="R219" i="2"/>
  <c r="P219" i="2"/>
  <c r="BI218" i="2"/>
  <c r="BH218" i="2"/>
  <c r="BG218" i="2"/>
  <c r="BF218" i="2"/>
  <c r="T218" i="2"/>
  <c r="R218" i="2"/>
  <c r="P218" i="2"/>
  <c r="BI217" i="2"/>
  <c r="BH217" i="2"/>
  <c r="BG217" i="2"/>
  <c r="BF217" i="2"/>
  <c r="T217" i="2"/>
  <c r="R217" i="2"/>
  <c r="P217" i="2"/>
  <c r="BI216" i="2"/>
  <c r="BH216" i="2"/>
  <c r="BG216" i="2"/>
  <c r="BF216" i="2"/>
  <c r="T216" i="2"/>
  <c r="R216" i="2"/>
  <c r="P216" i="2"/>
  <c r="BI215" i="2"/>
  <c r="BH215" i="2"/>
  <c r="BG215" i="2"/>
  <c r="BF215" i="2"/>
  <c r="T215" i="2"/>
  <c r="R215" i="2"/>
  <c r="P215" i="2"/>
  <c r="BI214" i="2"/>
  <c r="BH214" i="2"/>
  <c r="BG214" i="2"/>
  <c r="BF214" i="2"/>
  <c r="T214" i="2"/>
  <c r="R214" i="2"/>
  <c r="P214" i="2"/>
  <c r="BI213" i="2"/>
  <c r="BH213" i="2"/>
  <c r="BG213" i="2"/>
  <c r="BF213" i="2"/>
  <c r="T213" i="2"/>
  <c r="R213" i="2"/>
  <c r="P213" i="2"/>
  <c r="BI212" i="2"/>
  <c r="BH212" i="2"/>
  <c r="BG212" i="2"/>
  <c r="BF212" i="2"/>
  <c r="T212" i="2"/>
  <c r="R212" i="2"/>
  <c r="P212" i="2"/>
  <c r="BI211" i="2"/>
  <c r="BH211" i="2"/>
  <c r="BG211" i="2"/>
  <c r="BF211" i="2"/>
  <c r="T211" i="2"/>
  <c r="R211" i="2"/>
  <c r="P211" i="2"/>
  <c r="BI210" i="2"/>
  <c r="BH210" i="2"/>
  <c r="BG210" i="2"/>
  <c r="BF210" i="2"/>
  <c r="T210" i="2"/>
  <c r="R210" i="2"/>
  <c r="P210" i="2"/>
  <c r="BI209" i="2"/>
  <c r="BH209" i="2"/>
  <c r="BG209" i="2"/>
  <c r="BF209" i="2"/>
  <c r="T209" i="2"/>
  <c r="R209" i="2"/>
  <c r="P209" i="2"/>
  <c r="BI208" i="2"/>
  <c r="BH208" i="2"/>
  <c r="BG208" i="2"/>
  <c r="BF208" i="2"/>
  <c r="T208" i="2"/>
  <c r="R208" i="2"/>
  <c r="P208" i="2"/>
  <c r="BI207" i="2"/>
  <c r="BH207" i="2"/>
  <c r="BG207" i="2"/>
  <c r="BF207" i="2"/>
  <c r="T207" i="2"/>
  <c r="R207" i="2"/>
  <c r="P207" i="2"/>
  <c r="BI206" i="2"/>
  <c r="BH206" i="2"/>
  <c r="BG206" i="2"/>
  <c r="BF206" i="2"/>
  <c r="T206" i="2"/>
  <c r="R206" i="2"/>
  <c r="P206" i="2"/>
  <c r="BI205" i="2"/>
  <c r="BH205" i="2"/>
  <c r="BG205" i="2"/>
  <c r="BF205" i="2"/>
  <c r="T205" i="2"/>
  <c r="R205" i="2"/>
  <c r="P205" i="2"/>
  <c r="BI204" i="2"/>
  <c r="BH204" i="2"/>
  <c r="BG204" i="2"/>
  <c r="BF204" i="2"/>
  <c r="T204" i="2"/>
  <c r="R204" i="2"/>
  <c r="P204" i="2"/>
  <c r="BI203" i="2"/>
  <c r="BH203" i="2"/>
  <c r="BG203" i="2"/>
  <c r="BF203" i="2"/>
  <c r="T203" i="2"/>
  <c r="R203" i="2"/>
  <c r="P203" i="2"/>
  <c r="BI202" i="2"/>
  <c r="BH202" i="2"/>
  <c r="BG202" i="2"/>
  <c r="BF202" i="2"/>
  <c r="T202" i="2"/>
  <c r="R202" i="2"/>
  <c r="P202" i="2"/>
  <c r="BI201" i="2"/>
  <c r="BH201" i="2"/>
  <c r="BG201" i="2"/>
  <c r="BF201" i="2"/>
  <c r="T201" i="2"/>
  <c r="R201" i="2"/>
  <c r="P201" i="2"/>
  <c r="BI200" i="2"/>
  <c r="BH200" i="2"/>
  <c r="BG200" i="2"/>
  <c r="BF200" i="2"/>
  <c r="T200" i="2"/>
  <c r="R200" i="2"/>
  <c r="P200" i="2"/>
  <c r="BI199" i="2"/>
  <c r="BH199" i="2"/>
  <c r="BG199" i="2"/>
  <c r="BF199" i="2"/>
  <c r="T199" i="2"/>
  <c r="R199" i="2"/>
  <c r="P199" i="2"/>
  <c r="BI198" i="2"/>
  <c r="BH198" i="2"/>
  <c r="BG198" i="2"/>
  <c r="BF198" i="2"/>
  <c r="T198" i="2"/>
  <c r="R198" i="2"/>
  <c r="P198" i="2"/>
  <c r="BI197" i="2"/>
  <c r="BH197" i="2"/>
  <c r="BG197" i="2"/>
  <c r="BF197" i="2"/>
  <c r="T197" i="2"/>
  <c r="R197" i="2"/>
  <c r="P197" i="2"/>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1" i="2"/>
  <c r="BH191" i="2"/>
  <c r="BG191" i="2"/>
  <c r="BF191" i="2"/>
  <c r="T191" i="2"/>
  <c r="R191" i="2"/>
  <c r="P191" i="2"/>
  <c r="BI190" i="2"/>
  <c r="BH190" i="2"/>
  <c r="BG190" i="2"/>
  <c r="BF190" i="2"/>
  <c r="T190" i="2"/>
  <c r="R190" i="2"/>
  <c r="P190" i="2"/>
  <c r="BI189" i="2"/>
  <c r="BH189" i="2"/>
  <c r="BG189" i="2"/>
  <c r="BF189" i="2"/>
  <c r="T189" i="2"/>
  <c r="R189" i="2"/>
  <c r="P189"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3" i="2"/>
  <c r="BH183" i="2"/>
  <c r="BG183" i="2"/>
  <c r="BF183" i="2"/>
  <c r="T183" i="2"/>
  <c r="R183" i="2"/>
  <c r="P183" i="2"/>
  <c r="BI182" i="2"/>
  <c r="BH182" i="2"/>
  <c r="BG182" i="2"/>
  <c r="BF182" i="2"/>
  <c r="T182" i="2"/>
  <c r="R182" i="2"/>
  <c r="P182" i="2"/>
  <c r="BI181" i="2"/>
  <c r="BH181" i="2"/>
  <c r="BG181" i="2"/>
  <c r="BF181" i="2"/>
  <c r="T181" i="2"/>
  <c r="R181" i="2"/>
  <c r="P181" i="2"/>
  <c r="BI180" i="2"/>
  <c r="BH180" i="2"/>
  <c r="BG180" i="2"/>
  <c r="BF180" i="2"/>
  <c r="T180" i="2"/>
  <c r="R180" i="2"/>
  <c r="P180" i="2"/>
  <c r="BI179" i="2"/>
  <c r="BH179" i="2"/>
  <c r="BG179" i="2"/>
  <c r="BF179" i="2"/>
  <c r="T179" i="2"/>
  <c r="R179" i="2"/>
  <c r="P179" i="2"/>
  <c r="BI178" i="2"/>
  <c r="BH178" i="2"/>
  <c r="BG178" i="2"/>
  <c r="BF178" i="2"/>
  <c r="T178" i="2"/>
  <c r="R178" i="2"/>
  <c r="P178"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4" i="2"/>
  <c r="BH164" i="2"/>
  <c r="BG164" i="2"/>
  <c r="BF164" i="2"/>
  <c r="T164" i="2"/>
  <c r="R164" i="2"/>
  <c r="P164" i="2"/>
  <c r="BI163" i="2"/>
  <c r="BH163" i="2"/>
  <c r="BG163" i="2"/>
  <c r="BF163" i="2"/>
  <c r="T163" i="2"/>
  <c r="R163" i="2"/>
  <c r="P163"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J126" i="2"/>
  <c r="J125" i="2"/>
  <c r="F125" i="2"/>
  <c r="F123" i="2"/>
  <c r="E121" i="2"/>
  <c r="J94" i="2"/>
  <c r="J93" i="2"/>
  <c r="F93" i="2"/>
  <c r="F91" i="2"/>
  <c r="E89" i="2"/>
  <c r="J20" i="2"/>
  <c r="E20" i="2"/>
  <c r="F126" i="2"/>
  <c r="J19" i="2"/>
  <c r="J14" i="2"/>
  <c r="J123" i="2"/>
  <c r="E7" i="2"/>
  <c r="E117" i="2" s="1"/>
  <c r="L90" i="1"/>
  <c r="AM90" i="1"/>
  <c r="AM89" i="1"/>
  <c r="L89" i="1"/>
  <c r="AM87" i="1"/>
  <c r="L87" i="1"/>
  <c r="L85" i="1"/>
  <c r="L84" i="1"/>
  <c r="BK324" i="2"/>
  <c r="J288" i="2"/>
  <c r="BK273" i="2"/>
  <c r="J187" i="2"/>
  <c r="J164" i="2"/>
  <c r="BK301" i="2"/>
  <c r="J270" i="2"/>
  <c r="J196" i="2"/>
  <c r="BK320" i="2"/>
  <c r="J308" i="2"/>
  <c r="BK279" i="2"/>
  <c r="J217" i="2"/>
  <c r="BK183" i="2"/>
  <c r="BK136" i="2"/>
  <c r="J314" i="2"/>
  <c r="J300" i="2"/>
  <c r="J322" i="2"/>
  <c r="J297" i="2"/>
  <c r="BK251" i="2"/>
  <c r="BK212" i="2"/>
  <c r="J163" i="2"/>
  <c r="J316" i="2"/>
  <c r="BK277" i="2"/>
  <c r="J247" i="2"/>
  <c r="BK177" i="2"/>
  <c r="J150" i="2"/>
  <c r="J320" i="2"/>
  <c r="J312" i="2"/>
  <c r="J225" i="2"/>
  <c r="J178" i="2"/>
  <c r="BK149" i="2"/>
  <c r="BK147" i="2"/>
  <c r="J132" i="2"/>
  <c r="J332" i="2"/>
  <c r="J327" i="2"/>
  <c r="BK290" i="2"/>
  <c r="BK282" i="2"/>
  <c r="J261" i="2"/>
  <c r="J240" i="2"/>
  <c r="J228" i="2"/>
  <c r="J219" i="2"/>
  <c r="BK181" i="2"/>
  <c r="J168" i="2"/>
  <c r="BK164" i="2"/>
  <c r="J152" i="2"/>
  <c r="J136" i="2"/>
  <c r="BK331" i="2"/>
  <c r="J292" i="2"/>
  <c r="BK258" i="2"/>
  <c r="J239" i="2"/>
  <c r="BK159" i="2"/>
  <c r="BK332" i="2"/>
  <c r="J254" i="2"/>
  <c r="J208" i="2"/>
  <c r="J174" i="2"/>
  <c r="BK140" i="2"/>
  <c r="BK326" i="2"/>
  <c r="J284" i="2"/>
  <c r="BK249" i="2"/>
  <c r="J202" i="2"/>
  <c r="BK185" i="2"/>
  <c r="BK338" i="2"/>
  <c r="J293" i="2"/>
  <c r="J253" i="2"/>
  <c r="BK235" i="2"/>
  <c r="BK224" i="2"/>
  <c r="BK197" i="2"/>
  <c r="BK152" i="2"/>
  <c r="BK135" i="2"/>
  <c r="BK129" i="3"/>
  <c r="J130" i="3"/>
  <c r="J131" i="4"/>
  <c r="J128" i="4"/>
  <c r="BK150" i="5"/>
  <c r="BK145" i="5"/>
  <c r="BK124" i="5"/>
  <c r="J152" i="5"/>
  <c r="BK154" i="5"/>
  <c r="J155" i="5"/>
  <c r="BK140" i="5"/>
  <c r="J143" i="5"/>
  <c r="J134" i="5"/>
  <c r="J138" i="5"/>
  <c r="BK129" i="5"/>
  <c r="BK127" i="6"/>
  <c r="J127" i="6"/>
  <c r="BK126" i="6"/>
  <c r="J140" i="6"/>
  <c r="BK143" i="6"/>
  <c r="BK147" i="6"/>
  <c r="J138" i="6"/>
  <c r="J128" i="6"/>
  <c r="BK123" i="7"/>
  <c r="BK241" i="8"/>
  <c r="BK225" i="8"/>
  <c r="BK211" i="8"/>
  <c r="J198" i="8"/>
  <c r="J219" i="8"/>
  <c r="J211" i="8"/>
  <c r="J184" i="8"/>
  <c r="BK159" i="8"/>
  <c r="J143" i="8"/>
  <c r="J239" i="8"/>
  <c r="J227" i="8"/>
  <c r="BK202" i="8"/>
  <c r="BK184" i="8"/>
  <c r="BK156" i="8"/>
  <c r="J131" i="8"/>
  <c r="J234" i="8"/>
  <c r="BK212" i="8"/>
  <c r="J164" i="8"/>
  <c r="BK131" i="8"/>
  <c r="J171" i="8"/>
  <c r="BK132" i="8"/>
  <c r="BK218" i="8"/>
  <c r="BK161" i="8"/>
  <c r="J135" i="8"/>
  <c r="J230" i="8"/>
  <c r="BK179" i="8"/>
  <c r="J151" i="8"/>
  <c r="BK136" i="8"/>
  <c r="BK213" i="8"/>
  <c r="J172" i="8"/>
  <c r="J235" i="8"/>
  <c r="J174" i="8"/>
  <c r="J134" i="8"/>
  <c r="BK147" i="8"/>
  <c r="J188" i="8"/>
  <c r="BK195" i="8"/>
  <c r="BK128" i="9"/>
  <c r="J129" i="9"/>
  <c r="J127" i="9"/>
  <c r="BK134" i="10"/>
  <c r="J129" i="10"/>
  <c r="BK176" i="11"/>
  <c r="J136" i="11"/>
  <c r="J171" i="11"/>
  <c r="BK161" i="11"/>
  <c r="BK133" i="11"/>
  <c r="J135" i="11"/>
  <c r="BK158" i="11"/>
  <c r="BK128" i="11"/>
  <c r="BK175" i="11"/>
  <c r="BK152" i="11"/>
  <c r="J126" i="11"/>
  <c r="J157" i="11"/>
  <c r="J134" i="11"/>
  <c r="BK159" i="11"/>
  <c r="J175" i="11"/>
  <c r="J146" i="11"/>
  <c r="BK173" i="11"/>
  <c r="BK143" i="11"/>
  <c r="J129" i="12"/>
  <c r="J124" i="12"/>
  <c r="J125" i="12"/>
  <c r="J133" i="13"/>
  <c r="BK134" i="13"/>
  <c r="BK131" i="13"/>
  <c r="BK130" i="13"/>
  <c r="BK129" i="14"/>
  <c r="BK178" i="2"/>
  <c r="BK299" i="2"/>
  <c r="BK237" i="2"/>
  <c r="J171" i="2"/>
  <c r="BK327" i="2"/>
  <c r="BK306" i="2"/>
  <c r="J252" i="2"/>
  <c r="J224" i="2"/>
  <c r="J159" i="2"/>
  <c r="BK319" i="2"/>
  <c r="BK308" i="2"/>
  <c r="J313" i="2"/>
  <c r="BK304" i="2"/>
  <c r="BK275" i="2"/>
  <c r="J245" i="2"/>
  <c r="BK226" i="2"/>
  <c r="J169" i="2"/>
  <c r="BK300" i="2"/>
  <c r="J286" i="2"/>
  <c r="J251" i="2"/>
  <c r="J206" i="2"/>
  <c r="J157" i="2"/>
  <c r="BK144" i="2"/>
  <c r="BK316" i="2"/>
  <c r="J235" i="2"/>
  <c r="J175" i="2"/>
  <c r="BK148" i="2"/>
  <c r="J135" i="2"/>
  <c r="BK335" i="2"/>
  <c r="BK329" i="2"/>
  <c r="J311" i="2"/>
  <c r="J309" i="2"/>
  <c r="J277" i="2"/>
  <c r="J260" i="2"/>
  <c r="J236" i="2"/>
  <c r="BK210" i="2"/>
  <c r="J173" i="2"/>
  <c r="BK165" i="2"/>
  <c r="BK151" i="2"/>
  <c r="BK131" i="2"/>
  <c r="J326" i="2"/>
  <c r="BK291" i="2"/>
  <c r="BK242" i="2"/>
  <c r="BK205" i="2"/>
  <c r="J147" i="2"/>
  <c r="BK272" i="2"/>
  <c r="BK227" i="2"/>
  <c r="BK218" i="2"/>
  <c r="BK207" i="2"/>
  <c r="BK175" i="2"/>
  <c r="J141" i="2"/>
  <c r="J334" i="2"/>
  <c r="J289" i="2"/>
  <c r="BK255" i="2"/>
  <c r="BK204" i="2"/>
  <c r="BK155" i="2"/>
  <c r="J319" i="2"/>
  <c r="BK278" i="2"/>
  <c r="BK236" i="2"/>
  <c r="J226" i="2"/>
  <c r="J198" i="2"/>
  <c r="J172" i="2"/>
  <c r="J144" i="2"/>
  <c r="J131" i="3"/>
  <c r="BK130" i="3"/>
  <c r="BK132" i="4"/>
  <c r="J129" i="4"/>
  <c r="BK125" i="5"/>
  <c r="BK143" i="5"/>
  <c r="BK123" i="5"/>
  <c r="BK155" i="5"/>
  <c r="BK151" i="5"/>
  <c r="J131" i="5"/>
  <c r="J144" i="5"/>
  <c r="BK144" i="5"/>
  <c r="BK157" i="5"/>
  <c r="J140" i="5"/>
  <c r="J126" i="5"/>
  <c r="J142" i="6"/>
  <c r="J134" i="6"/>
  <c r="BK132" i="6"/>
  <c r="J135" i="6"/>
  <c r="BK130" i="6"/>
  <c r="BK134" i="6"/>
  <c r="J145" i="6"/>
  <c r="BK124" i="7"/>
  <c r="BK238" i="8"/>
  <c r="BK221" i="8"/>
  <c r="J179" i="8"/>
  <c r="J216" i="8"/>
  <c r="J186" i="8"/>
  <c r="J162" i="8"/>
  <c r="J145" i="8"/>
  <c r="BK129" i="8"/>
  <c r="J217" i="8"/>
  <c r="BK194" i="8"/>
  <c r="BK172" i="8"/>
  <c r="J138" i="8"/>
  <c r="J237" i="8"/>
  <c r="J224" i="8"/>
  <c r="J202" i="8"/>
  <c r="BK143" i="8"/>
  <c r="BK192" i="8"/>
  <c r="BK152" i="8"/>
  <c r="BK230" i="8"/>
  <c r="J189" i="8"/>
  <c r="BK138" i="8"/>
  <c r="BK237" i="8"/>
  <c r="BK208" i="8"/>
  <c r="BK158" i="8"/>
  <c r="BK233" i="8"/>
  <c r="J185" i="8"/>
  <c r="J133" i="8"/>
  <c r="BK173" i="8"/>
  <c r="BK130" i="8"/>
  <c r="J194" i="8"/>
  <c r="J197" i="8"/>
  <c r="BK134" i="9"/>
  <c r="J130" i="9"/>
  <c r="J131" i="9"/>
  <c r="BK130" i="10"/>
  <c r="J131" i="10"/>
  <c r="J130" i="10"/>
  <c r="J140" i="11"/>
  <c r="BK168" i="11"/>
  <c r="J145" i="11"/>
  <c r="J151" i="11"/>
  <c r="BK130" i="11"/>
  <c r="BK162" i="11"/>
  <c r="J143" i="11"/>
  <c r="J166" i="11"/>
  <c r="J147" i="11"/>
  <c r="J125" i="11"/>
  <c r="BK156" i="11"/>
  <c r="J165" i="11"/>
  <c r="BK151" i="11"/>
  <c r="BK153" i="11"/>
  <c r="BK132" i="11"/>
  <c r="BK144" i="11"/>
  <c r="BK135" i="11"/>
  <c r="BK130" i="12"/>
  <c r="J130" i="12"/>
  <c r="BK140" i="13"/>
  <c r="J142" i="13"/>
  <c r="J137" i="13"/>
  <c r="BK137" i="13"/>
  <c r="J140" i="13"/>
  <c r="J127" i="14"/>
  <c r="J307" i="2"/>
  <c r="BK284" i="2"/>
  <c r="BK271" i="2"/>
  <c r="J241" i="2"/>
  <c r="BK186" i="2"/>
  <c r="BK163" i="2"/>
  <c r="BK219" i="2"/>
  <c r="BK195" i="2"/>
  <c r="BK170" i="2"/>
  <c r="BK141" i="2"/>
  <c r="BK311" i="2"/>
  <c r="BK247" i="2"/>
  <c r="BK209" i="2"/>
  <c r="BK188" i="2"/>
  <c r="BK150" i="2"/>
  <c r="J133" i="2"/>
  <c r="BK309" i="2"/>
  <c r="BK288" i="2"/>
  <c r="J279" i="2"/>
  <c r="J306" i="2"/>
  <c r="BK294" i="2"/>
  <c r="J269" i="2"/>
  <c r="BK252" i="2"/>
  <c r="BK240" i="2"/>
  <c r="J210" i="2"/>
  <c r="J158" i="2"/>
  <c r="J302" i="2"/>
  <c r="BK287" i="2"/>
  <c r="J259" i="2"/>
  <c r="BK248" i="2"/>
  <c r="BK199" i="2"/>
  <c r="J161" i="2"/>
  <c r="J145" i="2"/>
  <c r="AS100" i="1"/>
  <c r="J268" i="2"/>
  <c r="BK221" i="2"/>
  <c r="J189" i="2"/>
  <c r="BK157" i="2"/>
  <c r="BK318" i="2"/>
  <c r="BK268" i="2"/>
  <c r="J246" i="2"/>
  <c r="BK217" i="2"/>
  <c r="BK191" i="2"/>
  <c r="BK168" i="2"/>
  <c r="AS103" i="1"/>
  <c r="J199" i="2"/>
  <c r="J185" i="2"/>
  <c r="J146" i="2"/>
  <c r="AS107" i="1"/>
  <c r="BK126" i="3"/>
  <c r="J126" i="3"/>
  <c r="BK131" i="4"/>
  <c r="J124" i="4"/>
  <c r="BK126" i="4"/>
  <c r="BK142" i="5"/>
  <c r="J147" i="5"/>
  <c r="BK131" i="5"/>
  <c r="J141" i="5"/>
  <c r="BK136" i="5"/>
  <c r="BK134" i="5"/>
  <c r="BK133" i="5"/>
  <c r="J150" i="5"/>
  <c r="BK127" i="5"/>
  <c r="BK132" i="5"/>
  <c r="BK153" i="5"/>
  <c r="J130" i="5"/>
  <c r="J136" i="5"/>
  <c r="J123" i="5"/>
  <c r="BK138" i="6"/>
  <c r="BK144" i="6"/>
  <c r="BK142" i="6"/>
  <c r="BK128" i="6"/>
  <c r="BK139" i="6"/>
  <c r="BK137" i="6"/>
  <c r="J132" i="6"/>
  <c r="J143" i="6"/>
  <c r="J137" i="6"/>
  <c r="J130" i="6"/>
  <c r="J124" i="7"/>
  <c r="BK242" i="8"/>
  <c r="BK229" i="8"/>
  <c r="BK216" i="8"/>
  <c r="BK206" i="8"/>
  <c r="BK234" i="8"/>
  <c r="BK217" i="8"/>
  <c r="J215" i="8"/>
  <c r="J204" i="8"/>
  <c r="J176" i="8"/>
  <c r="BK163" i="8"/>
  <c r="J158" i="8"/>
  <c r="BK142" i="8"/>
  <c r="J127" i="8"/>
  <c r="J231" i="8"/>
  <c r="BK209" i="8"/>
  <c r="BK198" i="8"/>
  <c r="BK185" i="8"/>
  <c r="J163" i="8"/>
  <c r="J140" i="8"/>
  <c r="J236" i="8"/>
  <c r="BK228" i="8"/>
  <c r="J203" i="8"/>
  <c r="J165" i="8"/>
  <c r="J144" i="8"/>
  <c r="J205" i="8"/>
  <c r="J181" i="8"/>
  <c r="BK168" i="8"/>
  <c r="J130" i="8"/>
  <c r="BK226" i="8"/>
  <c r="J192" i="8"/>
  <c r="J175" i="8"/>
  <c r="J160" i="8"/>
  <c r="J136" i="8"/>
  <c r="BK239" i="8"/>
  <c r="J222" i="8"/>
  <c r="BK204" i="8"/>
  <c r="BK177" i="8"/>
  <c r="BK153" i="8"/>
  <c r="BK145" i="8"/>
  <c r="BK219" i="8"/>
  <c r="J190" i="8"/>
  <c r="J166" i="8"/>
  <c r="J195" i="8"/>
  <c r="BK188" i="8"/>
  <c r="J137" i="8"/>
  <c r="BK178" i="8"/>
  <c r="J128" i="8"/>
  <c r="J193" i="8"/>
  <c r="J153" i="8"/>
  <c r="J154" i="8"/>
  <c r="BK126" i="9"/>
  <c r="J128" i="9"/>
  <c r="BK129" i="9"/>
  <c r="BK132" i="10"/>
  <c r="BK129" i="10"/>
  <c r="J128" i="10"/>
  <c r="J172" i="11"/>
  <c r="BK134" i="11"/>
  <c r="BK178" i="11"/>
  <c r="J167" i="11"/>
  <c r="BK146" i="11"/>
  <c r="J137" i="11"/>
  <c r="J142" i="11"/>
  <c r="BK165" i="11"/>
  <c r="BK155" i="11"/>
  <c r="J148" i="11"/>
  <c r="J123" i="11"/>
  <c r="BK154" i="11"/>
  <c r="J129" i="11"/>
  <c r="BK164" i="11"/>
  <c r="J152" i="11"/>
  <c r="J139" i="11"/>
  <c r="BK171" i="11"/>
  <c r="J154" i="11"/>
  <c r="J168" i="11"/>
  <c r="J156" i="11"/>
  <c r="BK145" i="11"/>
  <c r="BK172" i="11"/>
  <c r="BK137" i="11"/>
  <c r="J127" i="12"/>
  <c r="BK123" i="12"/>
  <c r="BK127" i="12"/>
  <c r="J128" i="12"/>
  <c r="J145" i="13"/>
  <c r="J131" i="13"/>
  <c r="BK138" i="13"/>
  <c r="BK143" i="13"/>
  <c r="J130" i="13"/>
  <c r="J135" i="13"/>
  <c r="J144" i="13"/>
  <c r="J130" i="14"/>
  <c r="J129" i="14"/>
  <c r="J194" i="2"/>
  <c r="J324" i="2"/>
  <c r="J310" i="2"/>
  <c r="J295" i="2"/>
  <c r="J227" i="2"/>
  <c r="BK189" i="2"/>
  <c r="J155" i="2"/>
  <c r="J317" i="2"/>
  <c r="J282" i="2"/>
  <c r="BK321" i="2"/>
  <c r="BK295" i="2"/>
  <c r="J255" i="2"/>
  <c r="BK239" i="2"/>
  <c r="BK198" i="2"/>
  <c r="J143" i="2"/>
  <c r="BK281" i="2"/>
  <c r="J258" i="2"/>
  <c r="BK200" i="2"/>
  <c r="J156" i="2"/>
  <c r="J325" i="2"/>
  <c r="BK315" i="2"/>
  <c r="J267" i="2"/>
  <c r="BK206" i="2"/>
  <c r="J154" i="2"/>
  <c r="BK137" i="2"/>
  <c r="BK336" i="2"/>
  <c r="J330" i="2"/>
  <c r="BK322" i="2"/>
  <c r="BK289" i="2"/>
  <c r="J275" i="2"/>
  <c r="BK241" i="2"/>
  <c r="J231" i="2"/>
  <c r="J223" i="2"/>
  <c r="BK190" i="2"/>
  <c r="J170" i="2"/>
  <c r="J160" i="2"/>
  <c r="J134" i="2"/>
  <c r="J328" i="2"/>
  <c r="J262" i="2"/>
  <c r="J257" i="2"/>
  <c r="J218" i="2"/>
  <c r="BK156" i="2"/>
  <c r="BK325" i="2"/>
  <c r="BK253" i="2"/>
  <c r="J222" i="2"/>
  <c r="BK215" i="2"/>
  <c r="J177" i="2"/>
  <c r="J142" i="2"/>
  <c r="J336" i="2"/>
  <c r="J290" i="2"/>
  <c r="BK256" i="2"/>
  <c r="J229" i="2"/>
  <c r="BK192" i="2"/>
  <c r="BK166" i="2"/>
  <c r="BK135" i="5"/>
  <c r="J137" i="5"/>
  <c r="J135" i="5"/>
  <c r="BK139" i="5"/>
  <c r="J146" i="5"/>
  <c r="J127" i="5"/>
  <c r="BK149" i="5"/>
  <c r="J132" i="5"/>
  <c r="J144" i="6"/>
  <c r="BK145" i="6"/>
  <c r="BK133" i="6"/>
  <c r="J146" i="6"/>
  <c r="BK140" i="6"/>
  <c r="BK129" i="6"/>
  <c r="J131" i="6"/>
  <c r="J123" i="7"/>
  <c r="BK232" i="8"/>
  <c r="J223" i="8"/>
  <c r="BK207" i="8"/>
  <c r="BK224" i="8"/>
  <c r="J212" i="8"/>
  <c r="J200" i="8"/>
  <c r="BK164" i="8"/>
  <c r="BK151" i="8"/>
  <c r="J242" i="8"/>
  <c r="J207" i="8"/>
  <c r="J196" i="8"/>
  <c r="BK167" i="8"/>
  <c r="J141" i="8"/>
  <c r="J238" i="8"/>
  <c r="BK227" i="8"/>
  <c r="BK166" i="8"/>
  <c r="BK154" i="8"/>
  <c r="BK193" i="8"/>
  <c r="BK169" i="8"/>
  <c r="BK133" i="8"/>
  <c r="BK214" i="8"/>
  <c r="BK176" i="8"/>
  <c r="J148" i="8"/>
  <c r="J132" i="8"/>
  <c r="J220" i="8"/>
  <c r="BK203" i="8"/>
  <c r="J156" i="8"/>
  <c r="J228" i="8"/>
  <c r="J208" i="8"/>
  <c r="BK190" i="8"/>
  <c r="BK144" i="8"/>
  <c r="BK128" i="8"/>
  <c r="BK199" i="8"/>
  <c r="J139" i="8"/>
  <c r="BK139" i="8"/>
  <c r="J126" i="9"/>
  <c r="BK127" i="9"/>
  <c r="J135" i="10"/>
  <c r="BK135" i="10"/>
  <c r="BK126" i="10"/>
  <c r="J178" i="11"/>
  <c r="J150" i="11"/>
  <c r="BK169" i="11"/>
  <c r="J158" i="11"/>
  <c r="BK170" i="11"/>
  <c r="J128" i="11"/>
  <c r="J161" i="11"/>
  <c r="J173" i="11"/>
  <c r="BK142" i="11"/>
  <c r="BK167" i="11"/>
  <c r="J179" i="11"/>
  <c r="BK123" i="11"/>
  <c r="J160" i="11"/>
  <c r="J131" i="11"/>
  <c r="BK139" i="11"/>
  <c r="BK129" i="11"/>
  <c r="BK126" i="12"/>
  <c r="J123" i="12"/>
  <c r="J148" i="13"/>
  <c r="BK148" i="13"/>
  <c r="J132" i="13"/>
  <c r="BK132" i="13"/>
  <c r="J303" i="2"/>
  <c r="J285" i="2"/>
  <c r="BK270" i="2"/>
  <c r="BK182" i="2"/>
  <c r="BK317" i="2"/>
  <c r="J276" i="2"/>
  <c r="J197" i="2"/>
  <c r="BK174" i="2"/>
  <c r="J131" i="2"/>
  <c r="BK305" i="2"/>
  <c r="J230" i="2"/>
  <c r="BK203" i="2"/>
  <c r="J167" i="2"/>
  <c r="BK328" i="2"/>
  <c r="BK285" i="2"/>
  <c r="BK312" i="2"/>
  <c r="J281" i="2"/>
  <c r="J266" i="2"/>
  <c r="J242" i="2"/>
  <c r="J203" i="2"/>
  <c r="J318" i="2"/>
  <c r="J296" i="2"/>
  <c r="BK257" i="2"/>
  <c r="BK216" i="2"/>
  <c r="BK180" i="2"/>
  <c r="J149" i="2"/>
  <c r="J323" i="2"/>
  <c r="J294" i="2"/>
  <c r="BK238" i="2"/>
  <c r="J204" i="2"/>
  <c r="J179" i="2"/>
  <c r="BK142" i="2"/>
  <c r="BK330" i="2"/>
  <c r="BK297" i="2"/>
  <c r="BK274" i="2"/>
  <c r="J256" i="2"/>
  <c r="BK222" i="2"/>
  <c r="J201" i="2"/>
  <c r="J337" i="2"/>
  <c r="J271" i="2"/>
  <c r="J238" i="2"/>
  <c r="BK220" i="2"/>
  <c r="J212" i="2"/>
  <c r="BK201" i="2"/>
  <c r="BK171" i="2"/>
  <c r="BK145" i="2"/>
  <c r="J139" i="2"/>
  <c r="J335" i="2"/>
  <c r="J301" i="2"/>
  <c r="BK261" i="2"/>
  <c r="J237" i="2"/>
  <c r="BK228" i="2"/>
  <c r="BK196" i="2"/>
  <c r="J186" i="2"/>
  <c r="BK133" i="2"/>
  <c r="BK337" i="2"/>
  <c r="BK283" i="2"/>
  <c r="J248" i="2"/>
  <c r="BK231" i="2"/>
  <c r="BK225" i="2"/>
  <c r="BK194" i="2"/>
  <c r="J151" i="2"/>
  <c r="BK138" i="2"/>
  <c r="J129" i="3"/>
  <c r="BK125" i="3"/>
  <c r="BK127" i="3"/>
  <c r="J125" i="3"/>
  <c r="BK130" i="4"/>
  <c r="J132" i="4"/>
  <c r="BK127" i="4"/>
  <c r="J127" i="4"/>
  <c r="J154" i="5"/>
  <c r="BK137" i="5"/>
  <c r="J129" i="5"/>
  <c r="J139" i="5"/>
  <c r="J124" i="5"/>
  <c r="J149" i="5"/>
  <c r="J156" i="5"/>
  <c r="J145" i="5"/>
  <c r="J291" i="2"/>
  <c r="BK286" i="2"/>
  <c r="J274" i="2"/>
  <c r="BK266" i="2"/>
  <c r="J211" i="2"/>
  <c r="BK179" i="2"/>
  <c r="BK314" i="2"/>
  <c r="BK292" i="2"/>
  <c r="BK263" i="2"/>
  <c r="BK202" i="2"/>
  <c r="J193" i="2"/>
  <c r="J315" i="2"/>
  <c r="BK307" i="2"/>
  <c r="BK296" i="2"/>
  <c r="J232" i="2"/>
  <c r="J205" i="2"/>
  <c r="J182" i="2"/>
  <c r="BK143" i="2"/>
  <c r="BK323" i="2"/>
  <c r="BK310" i="2"/>
  <c r="BK293" i="2"/>
  <c r="BK267" i="2"/>
  <c r="J305" i="2"/>
  <c r="BK303" i="2"/>
  <c r="J273" i="2"/>
  <c r="BK260" i="2"/>
  <c r="J244" i="2"/>
  <c r="BK214" i="2"/>
  <c r="J200" i="2"/>
  <c r="BK160" i="2"/>
  <c r="BK132" i="2"/>
  <c r="BK298" i="2"/>
  <c r="J278" i="2"/>
  <c r="J220" i="2"/>
  <c r="BK208" i="2"/>
  <c r="J190" i="2"/>
  <c r="BK158" i="2"/>
  <c r="J148" i="2"/>
  <c r="AS95" i="1"/>
  <c r="BK262" i="2"/>
  <c r="BK213" i="2"/>
  <c r="BK187" i="2"/>
  <c r="BK172" i="2"/>
  <c r="BK302" i="2"/>
  <c r="BK269" i="2"/>
  <c r="BK254" i="2"/>
  <c r="J221" i="2"/>
  <c r="J195" i="2"/>
  <c r="J183" i="2"/>
  <c r="J140" i="2"/>
  <c r="J331" i="2"/>
  <c r="BK246" i="2"/>
  <c r="BK229" i="2"/>
  <c r="J213" i="2"/>
  <c r="BK173" i="2"/>
  <c r="J166" i="2"/>
  <c r="BK139" i="2"/>
  <c r="BK131" i="3"/>
  <c r="J127" i="3"/>
  <c r="J130" i="4"/>
  <c r="BK128" i="4"/>
  <c r="BK129" i="4"/>
  <c r="BK146" i="5"/>
  <c r="J148" i="5"/>
  <c r="BK130" i="5"/>
  <c r="BK156" i="5"/>
  <c r="BK138" i="5"/>
  <c r="BK141" i="5"/>
  <c r="J157" i="5"/>
  <c r="BK147" i="5"/>
  <c r="BK158" i="5"/>
  <c r="J128" i="5"/>
  <c r="BK152" i="5"/>
  <c r="J151" i="5"/>
  <c r="J133" i="5"/>
  <c r="BK146" i="6"/>
  <c r="J147" i="6"/>
  <c r="J139" i="6"/>
  <c r="BK135" i="6"/>
  <c r="J126" i="6"/>
  <c r="J133" i="6"/>
  <c r="BK141" i="6"/>
  <c r="BK131" i="6"/>
  <c r="J141" i="6"/>
  <c r="J129" i="6"/>
  <c r="J199" i="8"/>
  <c r="J221" i="8"/>
  <c r="J213" i="8"/>
  <c r="J201" i="8"/>
  <c r="BK181" i="8"/>
  <c r="BK160" i="8"/>
  <c r="J152" i="8"/>
  <c r="BK141" i="8"/>
  <c r="J240" i="8"/>
  <c r="J218" i="8"/>
  <c r="BK205" i="8"/>
  <c r="BK189" i="8"/>
  <c r="BK180" i="8"/>
  <c r="J142" i="8"/>
  <c r="BK240" i="8"/>
  <c r="J229" i="8"/>
  <c r="J210" i="8"/>
  <c r="J167" i="8"/>
  <c r="BK162" i="8"/>
  <c r="BK140" i="8"/>
  <c r="J180" i="8"/>
  <c r="J150" i="8"/>
  <c r="BK235" i="8"/>
  <c r="BK223" i="8"/>
  <c r="BK186" i="8"/>
  <c r="J169" i="8"/>
  <c r="J147" i="8"/>
  <c r="BK134" i="8"/>
  <c r="J226" i="8"/>
  <c r="J214" i="8"/>
  <c r="J182" i="8"/>
  <c r="J173" i="8"/>
  <c r="BK149" i="8"/>
  <c r="J225" i="8"/>
  <c r="J209" i="8"/>
  <c r="BK171" i="8"/>
  <c r="BK150" i="8"/>
  <c r="J191" i="8"/>
  <c r="BK155" i="8"/>
  <c r="J129" i="8"/>
  <c r="BK146" i="8"/>
  <c r="BK197" i="8"/>
  <c r="BK174" i="8"/>
  <c r="J159" i="8"/>
  <c r="J134" i="9"/>
  <c r="J133" i="9"/>
  <c r="BK133" i="9"/>
  <c r="BK131" i="9"/>
  <c r="BK131" i="10"/>
  <c r="J126" i="10"/>
  <c r="J133" i="10"/>
  <c r="BK128" i="10"/>
  <c r="BK166" i="11"/>
  <c r="J132" i="11"/>
  <c r="J170" i="11"/>
  <c r="BK150" i="11"/>
  <c r="BK138" i="11"/>
  <c r="J155" i="11"/>
  <c r="BK140" i="11"/>
  <c r="BK124" i="11"/>
  <c r="BK149" i="11"/>
  <c r="J130" i="11"/>
  <c r="J176" i="11"/>
  <c r="J153" i="11"/>
  <c r="BK127" i="11"/>
  <c r="BK160" i="11"/>
  <c r="BK141" i="11"/>
  <c r="J177" i="11"/>
  <c r="BK163" i="11"/>
  <c r="J124" i="11"/>
  <c r="J164" i="11"/>
  <c r="BK147" i="11"/>
  <c r="BK179" i="11"/>
  <c r="J162" i="11"/>
  <c r="BK136" i="11"/>
  <c r="BK125" i="11"/>
  <c r="BK125" i="12"/>
  <c r="J126" i="12"/>
  <c r="BK124" i="12"/>
  <c r="J138" i="13"/>
  <c r="BK145" i="13"/>
  <c r="J143" i="13"/>
  <c r="BK133" i="13"/>
  <c r="BK127" i="14"/>
  <c r="J126" i="14"/>
  <c r="J299" i="2"/>
  <c r="BK276" i="2"/>
  <c r="J249" i="2"/>
  <c r="J180" i="2"/>
  <c r="J329" i="2"/>
  <c r="J272" i="2"/>
  <c r="J216" i="2"/>
  <c r="J176" i="2"/>
  <c r="J321" i="2"/>
  <c r="J304" i="2"/>
  <c r="BK259" i="2"/>
  <c r="BK223" i="2"/>
  <c r="J191" i="2"/>
  <c r="J165" i="2"/>
  <c r="BK313" i="2"/>
  <c r="J207" i="2"/>
  <c r="BK161" i="2"/>
  <c r="J138" i="2"/>
  <c r="AS110" i="1"/>
  <c r="J250" i="2"/>
  <c r="BK230" i="2"/>
  <c r="BK211" i="2"/>
  <c r="BK176" i="2"/>
  <c r="BK167" i="2"/>
  <c r="J153" i="2"/>
  <c r="BK146" i="2"/>
  <c r="BK334" i="2"/>
  <c r="J298" i="2"/>
  <c r="J287" i="2"/>
  <c r="BK250" i="2"/>
  <c r="J188" i="2"/>
  <c r="J333" i="2"/>
  <c r="BK232" i="2"/>
  <c r="J209" i="2"/>
  <c r="J181" i="2"/>
  <c r="BK154" i="2"/>
  <c r="BK134" i="2"/>
  <c r="BK333" i="2"/>
  <c r="J283" i="2"/>
  <c r="BK244" i="2"/>
  <c r="J215" i="2"/>
  <c r="BK193" i="2"/>
  <c r="BK169" i="2"/>
  <c r="J338" i="2"/>
  <c r="J263" i="2"/>
  <c r="BK245" i="2"/>
  <c r="J214" i="2"/>
  <c r="J192" i="2"/>
  <c r="BK153" i="2"/>
  <c r="J137" i="2"/>
  <c r="J128" i="3"/>
  <c r="BK128" i="3"/>
  <c r="J126" i="4"/>
  <c r="BK124" i="4"/>
  <c r="BK126" i="5"/>
  <c r="J142" i="5"/>
  <c r="J125" i="5"/>
  <c r="J158" i="5"/>
  <c r="BK128" i="5"/>
  <c r="BK148" i="5"/>
  <c r="J153" i="5"/>
  <c r="BK127" i="8"/>
  <c r="BK210" i="8"/>
  <c r="BK175" i="8"/>
  <c r="J146" i="8"/>
  <c r="BK135" i="8"/>
  <c r="J233" i="8"/>
  <c r="BK215" i="8"/>
  <c r="BK191" i="8"/>
  <c r="BK182" i="8"/>
  <c r="BK157" i="8"/>
  <c r="J241" i="8"/>
  <c r="BK231" i="8"/>
  <c r="BK220" i="8"/>
  <c r="J155" i="8"/>
  <c r="BK201" i="8"/>
  <c r="J178" i="8"/>
  <c r="J149" i="8"/>
  <c r="J232" i="8"/>
  <c r="J206" i="8"/>
  <c r="J177" i="8"/>
  <c r="BK137" i="8"/>
  <c r="BK236" i="8"/>
  <c r="J183" i="8"/>
  <c r="J161" i="8"/>
  <c r="BK148" i="8"/>
  <c r="BK222" i="8"/>
  <c r="BK196" i="8"/>
  <c r="BK165" i="8"/>
  <c r="J168" i="8"/>
  <c r="BK183" i="8"/>
  <c r="BK200" i="8"/>
  <c r="J157" i="8"/>
  <c r="BK130" i="9"/>
  <c r="J134" i="10"/>
  <c r="BK133" i="10"/>
  <c r="J132" i="10"/>
  <c r="J169" i="11"/>
  <c r="J149" i="11"/>
  <c r="J174" i="11"/>
  <c r="J141" i="11"/>
  <c r="J159" i="11"/>
  <c r="J127" i="11"/>
  <c r="BK177" i="11"/>
  <c r="J144" i="11"/>
  <c r="BK174" i="11"/>
  <c r="BK148" i="11"/>
  <c r="BK131" i="11"/>
  <c r="BK157" i="11"/>
  <c r="J163" i="11"/>
  <c r="J133" i="11"/>
  <c r="J138" i="11"/>
  <c r="BK126" i="11"/>
  <c r="BK128" i="12"/>
  <c r="BK129" i="12"/>
  <c r="BK144" i="13"/>
  <c r="BK135" i="13"/>
  <c r="J134" i="13"/>
  <c r="BK142" i="13"/>
  <c r="BK130" i="14"/>
  <c r="BK126" i="14"/>
  <c r="BK184" i="2" l="1"/>
  <c r="J184" i="2" s="1"/>
  <c r="J101" i="2" s="1"/>
  <c r="T234" i="2"/>
  <c r="R125" i="6"/>
  <c r="R124" i="6"/>
  <c r="T122" i="7"/>
  <c r="T121" i="7"/>
  <c r="P126" i="8"/>
  <c r="P170" i="8"/>
  <c r="P125" i="9"/>
  <c r="R127" i="10"/>
  <c r="R123" i="10" s="1"/>
  <c r="R184" i="2"/>
  <c r="BK243" i="2"/>
  <c r="J243" i="2"/>
  <c r="J104" i="2" s="1"/>
  <c r="BK265" i="2"/>
  <c r="BK264" i="2" s="1"/>
  <c r="T265" i="2"/>
  <c r="T264" i="2"/>
  <c r="T124" i="3"/>
  <c r="T123" i="3" s="1"/>
  <c r="T122" i="3" s="1"/>
  <c r="T122" i="5"/>
  <c r="T121" i="5" s="1"/>
  <c r="T136" i="6"/>
  <c r="P122" i="7"/>
  <c r="P121" i="7"/>
  <c r="AU102" i="1"/>
  <c r="BK126" i="8"/>
  <c r="BK170" i="8"/>
  <c r="J170" i="8"/>
  <c r="J101" i="8"/>
  <c r="R122" i="11"/>
  <c r="R121" i="11" s="1"/>
  <c r="R129" i="13"/>
  <c r="R130" i="2"/>
  <c r="R280" i="2"/>
  <c r="BK122" i="12"/>
  <c r="J122" i="12"/>
  <c r="J99" i="12"/>
  <c r="T130" i="2"/>
  <c r="T280" i="2"/>
  <c r="BK122" i="5"/>
  <c r="BK121" i="5" s="1"/>
  <c r="J121" i="5" s="1"/>
  <c r="J98" i="5" s="1"/>
  <c r="J122" i="5"/>
  <c r="J99" i="5" s="1"/>
  <c r="BK136" i="6"/>
  <c r="J136" i="6"/>
  <c r="J101" i="6" s="1"/>
  <c r="BK187" i="8"/>
  <c r="J187" i="8"/>
  <c r="J102" i="8" s="1"/>
  <c r="R125" i="9"/>
  <c r="P132" i="9"/>
  <c r="P122" i="11"/>
  <c r="P121" i="11"/>
  <c r="AU108" i="1"/>
  <c r="P122" i="12"/>
  <c r="P121" i="12" s="1"/>
  <c r="AU109" i="1" s="1"/>
  <c r="P141" i="13"/>
  <c r="T187" i="8"/>
  <c r="T141" i="13"/>
  <c r="P130" i="2"/>
  <c r="R162" i="2"/>
  <c r="R234" i="2"/>
  <c r="R243" i="2"/>
  <c r="P265" i="2"/>
  <c r="P264" i="2"/>
  <c r="T125" i="4"/>
  <c r="T122" i="4" s="1"/>
  <c r="P122" i="5"/>
  <c r="P121" i="5" s="1"/>
  <c r="AU99" i="1" s="1"/>
  <c r="T125" i="6"/>
  <c r="T124" i="6"/>
  <c r="T123" i="6" s="1"/>
  <c r="T126" i="8"/>
  <c r="T170" i="8"/>
  <c r="T125" i="8" s="1"/>
  <c r="T124" i="8" s="1"/>
  <c r="T122" i="11"/>
  <c r="T121" i="11" s="1"/>
  <c r="P129" i="13"/>
  <c r="P128" i="13"/>
  <c r="P127" i="13" s="1"/>
  <c r="AU111" i="1" s="1"/>
  <c r="P184" i="2"/>
  <c r="P234" i="2"/>
  <c r="T243" i="2"/>
  <c r="R265" i="2"/>
  <c r="R264" i="2"/>
  <c r="R125" i="4"/>
  <c r="R122" i="4" s="1"/>
  <c r="P125" i="6"/>
  <c r="P124" i="6"/>
  <c r="BK122" i="11"/>
  <c r="J122" i="11" s="1"/>
  <c r="J99" i="11" s="1"/>
  <c r="BK129" i="13"/>
  <c r="J129" i="13" s="1"/>
  <c r="J100" i="13" s="1"/>
  <c r="R125" i="14"/>
  <c r="P127" i="10"/>
  <c r="P123" i="10"/>
  <c r="AU106" i="1" s="1"/>
  <c r="T129" i="13"/>
  <c r="T128" i="13" s="1"/>
  <c r="T127" i="13" s="1"/>
  <c r="BK125" i="14"/>
  <c r="J125" i="14"/>
  <c r="J100" i="14"/>
  <c r="T184" i="2"/>
  <c r="R124" i="3"/>
  <c r="R123" i="3"/>
  <c r="R122" i="3"/>
  <c r="P187" i="8"/>
  <c r="BK125" i="9"/>
  <c r="J125" i="9"/>
  <c r="J100" i="9" s="1"/>
  <c r="R132" i="9"/>
  <c r="T125" i="14"/>
  <c r="BK162" i="2"/>
  <c r="J162" i="2"/>
  <c r="J100" i="2" s="1"/>
  <c r="P280" i="2"/>
  <c r="BK124" i="3"/>
  <c r="J124" i="3" s="1"/>
  <c r="J100" i="3" s="1"/>
  <c r="BK123" i="3"/>
  <c r="J123" i="3"/>
  <c r="J99" i="3" s="1"/>
  <c r="P136" i="6"/>
  <c r="BK122" i="7"/>
  <c r="J122" i="7"/>
  <c r="J99" i="7"/>
  <c r="T132" i="9"/>
  <c r="T122" i="12"/>
  <c r="T121" i="12" s="1"/>
  <c r="BK141" i="13"/>
  <c r="J141" i="13"/>
  <c r="J103" i="13"/>
  <c r="P125" i="14"/>
  <c r="BK130" i="2"/>
  <c r="J130" i="2"/>
  <c r="J99" i="2" s="1"/>
  <c r="T162" i="2"/>
  <c r="BK234" i="2"/>
  <c r="BK233" i="2"/>
  <c r="J233" i="2"/>
  <c r="J102" i="2" s="1"/>
  <c r="P243" i="2"/>
  <c r="P233" i="2"/>
  <c r="P124" i="3"/>
  <c r="P123" i="3"/>
  <c r="P122" i="3" s="1"/>
  <c r="AU97" i="1" s="1"/>
  <c r="P125" i="4"/>
  <c r="P122" i="4"/>
  <c r="AU98" i="1"/>
  <c r="R122" i="5"/>
  <c r="R121" i="5"/>
  <c r="BK125" i="6"/>
  <c r="J125" i="6"/>
  <c r="J100" i="6"/>
  <c r="R136" i="6"/>
  <c r="R122" i="7"/>
  <c r="R121" i="7" s="1"/>
  <c r="R126" i="8"/>
  <c r="R170" i="8"/>
  <c r="BK132" i="9"/>
  <c r="J132" i="9"/>
  <c r="J101" i="9"/>
  <c r="BK127" i="10"/>
  <c r="J127" i="10" s="1"/>
  <c r="J101" i="10" s="1"/>
  <c r="R141" i="13"/>
  <c r="P162" i="2"/>
  <c r="BK280" i="2"/>
  <c r="J280" i="2" s="1"/>
  <c r="J107" i="2" s="1"/>
  <c r="BK125" i="4"/>
  <c r="J125" i="4"/>
  <c r="J100" i="4"/>
  <c r="R187" i="8"/>
  <c r="T125" i="9"/>
  <c r="T124" i="9" s="1"/>
  <c r="T123" i="9" s="1"/>
  <c r="T127" i="10"/>
  <c r="T123" i="10"/>
  <c r="R122" i="12"/>
  <c r="R121" i="12" s="1"/>
  <c r="BK128" i="14"/>
  <c r="J128" i="14" s="1"/>
  <c r="J101" i="14" s="1"/>
  <c r="P128" i="14"/>
  <c r="R128" i="14"/>
  <c r="T128" i="14"/>
  <c r="BK123" i="4"/>
  <c r="J123" i="4"/>
  <c r="J99" i="4"/>
  <c r="BK125" i="10"/>
  <c r="J125" i="10"/>
  <c r="J100" i="10" s="1"/>
  <c r="BK147" i="13"/>
  <c r="BK146" i="13" s="1"/>
  <c r="J146" i="13" s="1"/>
  <c r="J104" i="13" s="1"/>
  <c r="BK139" i="13"/>
  <c r="BK136" i="13" s="1"/>
  <c r="J136" i="13" s="1"/>
  <c r="J101" i="13" s="1"/>
  <c r="J139" i="13"/>
  <c r="J102" i="13"/>
  <c r="F94" i="14"/>
  <c r="J117" i="14"/>
  <c r="BE130" i="14"/>
  <c r="BE127" i="14"/>
  <c r="BE129" i="14"/>
  <c r="E85" i="14"/>
  <c r="BE126" i="14"/>
  <c r="BE134" i="13"/>
  <c r="BE135" i="13"/>
  <c r="BK121" i="12"/>
  <c r="J121" i="12"/>
  <c r="BE137" i="13"/>
  <c r="E115" i="13"/>
  <c r="F124" i="13"/>
  <c r="BE130" i="13"/>
  <c r="BE142" i="13"/>
  <c r="BE145" i="13"/>
  <c r="J91" i="13"/>
  <c r="BE144" i="13"/>
  <c r="BE132" i="13"/>
  <c r="BE140" i="13"/>
  <c r="BE131" i="13"/>
  <c r="BE133" i="13"/>
  <c r="BE148" i="13"/>
  <c r="BE138" i="13"/>
  <c r="BE143" i="13"/>
  <c r="BK121" i="11"/>
  <c r="J121" i="11" s="1"/>
  <c r="J98" i="11" s="1"/>
  <c r="BE123" i="12"/>
  <c r="BE126" i="12"/>
  <c r="F94" i="12"/>
  <c r="BE129" i="12"/>
  <c r="J115" i="12"/>
  <c r="BE130" i="12"/>
  <c r="E85" i="12"/>
  <c r="BE125" i="12"/>
  <c r="BE127" i="12"/>
  <c r="BE124" i="12"/>
  <c r="BE128" i="12"/>
  <c r="F118" i="11"/>
  <c r="BE123" i="11"/>
  <c r="BE124" i="11"/>
  <c r="BE138" i="11"/>
  <c r="BE140" i="11"/>
  <c r="BE142" i="11"/>
  <c r="BE158" i="11"/>
  <c r="BE160" i="11"/>
  <c r="BE161" i="11"/>
  <c r="BE167" i="11"/>
  <c r="BE175" i="11"/>
  <c r="BE176" i="11"/>
  <c r="BE130" i="11"/>
  <c r="BE143" i="11"/>
  <c r="BE148" i="11"/>
  <c r="BE149" i="11"/>
  <c r="BE154" i="11"/>
  <c r="BE171" i="11"/>
  <c r="BE174" i="11"/>
  <c r="BE177" i="11"/>
  <c r="J91" i="11"/>
  <c r="BE136" i="11"/>
  <c r="BE139" i="11"/>
  <c r="BE155" i="11"/>
  <c r="BE168" i="11"/>
  <c r="BE173" i="11"/>
  <c r="BE125" i="11"/>
  <c r="BE135" i="11"/>
  <c r="BE145" i="11"/>
  <c r="BE147" i="11"/>
  <c r="BE172" i="11"/>
  <c r="BE131" i="11"/>
  <c r="BE162" i="11"/>
  <c r="BE163" i="11"/>
  <c r="BE164" i="11"/>
  <c r="BE169" i="11"/>
  <c r="E109" i="11"/>
  <c r="BE126" i="11"/>
  <c r="BE128" i="11"/>
  <c r="BE129" i="11"/>
  <c r="BE144" i="11"/>
  <c r="BE150" i="11"/>
  <c r="BE166" i="11"/>
  <c r="BE133" i="11"/>
  <c r="BE146" i="11"/>
  <c r="BE152" i="11"/>
  <c r="BE165" i="11"/>
  <c r="BE132" i="11"/>
  <c r="BE134" i="11"/>
  <c r="BE151" i="11"/>
  <c r="BE170" i="11"/>
  <c r="BE127" i="11"/>
  <c r="BE137" i="11"/>
  <c r="BE141" i="11"/>
  <c r="BE153" i="11"/>
  <c r="BE156" i="11"/>
  <c r="BE157" i="11"/>
  <c r="BE159" i="11"/>
  <c r="BE178" i="11"/>
  <c r="BE179" i="11"/>
  <c r="BK124" i="9"/>
  <c r="BK123" i="9"/>
  <c r="J123" i="9" s="1"/>
  <c r="J32" i="9" s="1"/>
  <c r="J91" i="10"/>
  <c r="BE126" i="10"/>
  <c r="BE129" i="10"/>
  <c r="BE131" i="10"/>
  <c r="BE135" i="10"/>
  <c r="E85" i="10"/>
  <c r="F94" i="10"/>
  <c r="BE128" i="10"/>
  <c r="BE130" i="10"/>
  <c r="BE132" i="10"/>
  <c r="BE133" i="10"/>
  <c r="BE134" i="10"/>
  <c r="J126" i="8"/>
  <c r="J100" i="8" s="1"/>
  <c r="E85" i="9"/>
  <c r="F120" i="9"/>
  <c r="BE133" i="9"/>
  <c r="BE126" i="9"/>
  <c r="BE127" i="9"/>
  <c r="BE131" i="9"/>
  <c r="J117" i="9"/>
  <c r="BE134" i="9"/>
  <c r="BE129" i="9"/>
  <c r="BE130" i="9"/>
  <c r="BE128" i="9"/>
  <c r="F121" i="8"/>
  <c r="BE146" i="8"/>
  <c r="BE151" i="8"/>
  <c r="BE191" i="8"/>
  <c r="BE192" i="8"/>
  <c r="BE193" i="8"/>
  <c r="BE198" i="8"/>
  <c r="E85" i="8"/>
  <c r="BE127" i="8"/>
  <c r="BE128" i="8"/>
  <c r="BE129" i="8"/>
  <c r="BE137" i="8"/>
  <c r="BE160" i="8"/>
  <c r="BE161" i="8"/>
  <c r="BE162" i="8"/>
  <c r="BE165" i="8"/>
  <c r="BE166" i="8"/>
  <c r="BE185" i="8"/>
  <c r="BE144" i="8"/>
  <c r="BE145" i="8"/>
  <c r="BE157" i="8"/>
  <c r="BE176" i="8"/>
  <c r="BE177" i="8"/>
  <c r="BE135" i="8"/>
  <c r="BE139" i="8"/>
  <c r="BE147" i="8"/>
  <c r="BE169" i="8"/>
  <c r="BE149" i="8"/>
  <c r="BE174" i="8"/>
  <c r="BE175" i="8"/>
  <c r="BE188" i="8"/>
  <c r="BE194" i="8"/>
  <c r="BE195" i="8"/>
  <c r="BE203" i="8"/>
  <c r="BE207" i="8"/>
  <c r="BE210" i="8"/>
  <c r="BE216" i="8"/>
  <c r="BE221" i="8"/>
  <c r="BE224" i="8"/>
  <c r="BE231" i="8"/>
  <c r="BE232" i="8"/>
  <c r="BE234" i="8"/>
  <c r="BE238" i="8"/>
  <c r="BK121" i="7"/>
  <c r="J121" i="7"/>
  <c r="J98" i="7"/>
  <c r="BE138" i="8"/>
  <c r="BE142" i="8"/>
  <c r="BE143" i="8"/>
  <c r="BE154" i="8"/>
  <c r="BE172" i="8"/>
  <c r="BE178" i="8"/>
  <c r="BE184" i="8"/>
  <c r="BE200" i="8"/>
  <c r="BE213" i="8"/>
  <c r="BE228" i="8"/>
  <c r="BE229" i="8"/>
  <c r="BE241" i="8"/>
  <c r="BE141" i="8"/>
  <c r="BE199" i="8"/>
  <c r="BE205" i="8"/>
  <c r="BE217" i="8"/>
  <c r="BE222" i="8"/>
  <c r="BE233" i="8"/>
  <c r="BE134" i="8"/>
  <c r="BE179" i="8"/>
  <c r="BE182" i="8"/>
  <c r="BE197" i="8"/>
  <c r="J118" i="8"/>
  <c r="BE132" i="8"/>
  <c r="BE136" i="8"/>
  <c r="BE156" i="8"/>
  <c r="BE158" i="8"/>
  <c r="BE159" i="8"/>
  <c r="BE168" i="8"/>
  <c r="BE171" i="8"/>
  <c r="BE196" i="8"/>
  <c r="BE206" i="8"/>
  <c r="BE208" i="8"/>
  <c r="BE219" i="8"/>
  <c r="BE223" i="8"/>
  <c r="BE226" i="8"/>
  <c r="BE235" i="8"/>
  <c r="BE152" i="8"/>
  <c r="BE155" i="8"/>
  <c r="BE181" i="8"/>
  <c r="BE183" i="8"/>
  <c r="BE186" i="8"/>
  <c r="BE190" i="8"/>
  <c r="BE201" i="8"/>
  <c r="BE204" i="8"/>
  <c r="BE211" i="8"/>
  <c r="BE212" i="8"/>
  <c r="BE220" i="8"/>
  <c r="BE225" i="8"/>
  <c r="BE237" i="8"/>
  <c r="BE239" i="8"/>
  <c r="BE242" i="8"/>
  <c r="BE130" i="8"/>
  <c r="BE131" i="8"/>
  <c r="BE133" i="8"/>
  <c r="BE148" i="8"/>
  <c r="BE167" i="8"/>
  <c r="BE173" i="8"/>
  <c r="BE180" i="8"/>
  <c r="BE189" i="8"/>
  <c r="BE202" i="8"/>
  <c r="BE209" i="8"/>
  <c r="BE218" i="8"/>
  <c r="BE227" i="8"/>
  <c r="BE230" i="8"/>
  <c r="BE140" i="8"/>
  <c r="BE150" i="8"/>
  <c r="BE153" i="8"/>
  <c r="BE163" i="8"/>
  <c r="BE164" i="8"/>
  <c r="BE214" i="8"/>
  <c r="BE215" i="8"/>
  <c r="BE236" i="8"/>
  <c r="BE240" i="8"/>
  <c r="BK124" i="6"/>
  <c r="J124" i="6"/>
  <c r="J99" i="6"/>
  <c r="E85" i="7"/>
  <c r="J115" i="7"/>
  <c r="BE124" i="7"/>
  <c r="F118" i="7"/>
  <c r="BE123" i="7"/>
  <c r="BE126" i="6"/>
  <c r="BE138" i="6"/>
  <c r="BE140" i="6"/>
  <c r="J91" i="6"/>
  <c r="BE144" i="6"/>
  <c r="BE135" i="6"/>
  <c r="BE137" i="6"/>
  <c r="BE139" i="6"/>
  <c r="BE129" i="6"/>
  <c r="BE134" i="6"/>
  <c r="BE141" i="6"/>
  <c r="BE130" i="6"/>
  <c r="BE131" i="6"/>
  <c r="E85" i="6"/>
  <c r="BE127" i="6"/>
  <c r="BE128" i="6"/>
  <c r="BE145" i="6"/>
  <c r="BE146" i="6"/>
  <c r="BE147" i="6"/>
  <c r="BE142" i="6"/>
  <c r="BE143" i="6"/>
  <c r="F94" i="6"/>
  <c r="BE132" i="6"/>
  <c r="BE133" i="6"/>
  <c r="BK122" i="4"/>
  <c r="J122" i="4" s="1"/>
  <c r="J32" i="4" s="1"/>
  <c r="F94" i="5"/>
  <c r="BE125" i="5"/>
  <c r="BE126" i="5"/>
  <c r="BE124" i="5"/>
  <c r="E109" i="5"/>
  <c r="BE130" i="5"/>
  <c r="BE144" i="5"/>
  <c r="BE145" i="5"/>
  <c r="BE127" i="5"/>
  <c r="BE128" i="5"/>
  <c r="BE139" i="5"/>
  <c r="BE141" i="5"/>
  <c r="BE142" i="5"/>
  <c r="BE143" i="5"/>
  <c r="BE147" i="5"/>
  <c r="BE148" i="5"/>
  <c r="BE155" i="5"/>
  <c r="BE156" i="5"/>
  <c r="BE157" i="5"/>
  <c r="BE158" i="5"/>
  <c r="BE129" i="5"/>
  <c r="BE131" i="5"/>
  <c r="BE149" i="5"/>
  <c r="J91" i="5"/>
  <c r="BE137" i="5"/>
  <c r="BE146" i="5"/>
  <c r="BE154" i="5"/>
  <c r="BE134" i="5"/>
  <c r="BE132" i="5"/>
  <c r="BE133" i="5"/>
  <c r="BE136" i="5"/>
  <c r="BE150" i="5"/>
  <c r="BE153" i="5"/>
  <c r="BE123" i="5"/>
  <c r="BE135" i="5"/>
  <c r="BE138" i="5"/>
  <c r="BE140" i="5"/>
  <c r="BE151" i="5"/>
  <c r="BE152" i="5"/>
  <c r="BK122" i="3"/>
  <c r="J122" i="3" s="1"/>
  <c r="J98" i="3" s="1"/>
  <c r="BE126" i="4"/>
  <c r="E110" i="4"/>
  <c r="J91" i="4"/>
  <c r="F119" i="4"/>
  <c r="BE127" i="4"/>
  <c r="BE130" i="4"/>
  <c r="BE124" i="4"/>
  <c r="BE131" i="4"/>
  <c r="BE132" i="4"/>
  <c r="BE128" i="4"/>
  <c r="BE129" i="4"/>
  <c r="J265" i="2"/>
  <c r="J106" i="2"/>
  <c r="J234" i="2"/>
  <c r="J103" i="2"/>
  <c r="E110" i="3"/>
  <c r="BE125" i="3"/>
  <c r="BE131" i="3"/>
  <c r="BE128" i="3"/>
  <c r="BE129" i="3"/>
  <c r="F94" i="3"/>
  <c r="J116" i="3"/>
  <c r="BE126" i="3"/>
  <c r="BE127" i="3"/>
  <c r="BE130" i="3"/>
  <c r="BE136" i="2"/>
  <c r="BE148" i="2"/>
  <c r="BE169" i="2"/>
  <c r="BE170" i="2"/>
  <c r="BE192" i="2"/>
  <c r="BE238" i="2"/>
  <c r="BE241" i="2"/>
  <c r="BE255" i="2"/>
  <c r="BE258" i="2"/>
  <c r="BE262" i="2"/>
  <c r="BE281" i="2"/>
  <c r="BE302" i="2"/>
  <c r="BE324" i="2"/>
  <c r="BE328" i="2"/>
  <c r="BE330" i="2"/>
  <c r="BE333" i="2"/>
  <c r="BE336" i="2"/>
  <c r="BE338" i="2"/>
  <c r="F94" i="2"/>
  <c r="BE131" i="2"/>
  <c r="BE134" i="2"/>
  <c r="BE158" i="2"/>
  <c r="BE161" i="2"/>
  <c r="BE165" i="2"/>
  <c r="BE171" i="2"/>
  <c r="BE181" i="2"/>
  <c r="BE189" i="2"/>
  <c r="BE195" i="2"/>
  <c r="BE205" i="2"/>
  <c r="BE209" i="2"/>
  <c r="BE211" i="2"/>
  <c r="BE227" i="2"/>
  <c r="BE231" i="2"/>
  <c r="BE232" i="2"/>
  <c r="BE239" i="2"/>
  <c r="BE240" i="2"/>
  <c r="BE259" i="2"/>
  <c r="BE273" i="2"/>
  <c r="BE274" i="2"/>
  <c r="BE282" i="2"/>
  <c r="BE293" i="2"/>
  <c r="BE299" i="2"/>
  <c r="BE305" i="2"/>
  <c r="BE306" i="2"/>
  <c r="BE312" i="2"/>
  <c r="BE321" i="2"/>
  <c r="BE327" i="2"/>
  <c r="J91" i="2"/>
  <c r="BE151" i="2"/>
  <c r="BE178" i="2"/>
  <c r="BE198" i="2"/>
  <c r="BE203" i="2"/>
  <c r="BE214" i="2"/>
  <c r="BE224" i="2"/>
  <c r="BE226" i="2"/>
  <c r="BE228" i="2"/>
  <c r="BE267" i="2"/>
  <c r="BE314" i="2"/>
  <c r="BE335" i="2"/>
  <c r="BE137" i="2"/>
  <c r="BE149" i="2"/>
  <c r="BE152" i="2"/>
  <c r="BE164" i="2"/>
  <c r="BE183" i="2"/>
  <c r="BE204" i="2"/>
  <c r="BE221" i="2"/>
  <c r="BE245" i="2"/>
  <c r="BE246" i="2"/>
  <c r="BE248" i="2"/>
  <c r="BE249" i="2"/>
  <c r="BE275" i="2"/>
  <c r="BE296" i="2"/>
  <c r="BE313" i="2"/>
  <c r="BE332" i="2"/>
  <c r="BE139" i="2"/>
  <c r="BE147" i="2"/>
  <c r="BE150" i="2"/>
  <c r="BE154" i="2"/>
  <c r="BE155" i="2"/>
  <c r="BE186" i="2"/>
  <c r="BE188" i="2"/>
  <c r="BE216" i="2"/>
  <c r="BE266" i="2"/>
  <c r="BE311" i="2"/>
  <c r="BE331" i="2"/>
  <c r="BE334" i="2"/>
  <c r="BE337" i="2"/>
  <c r="BE133" i="2"/>
  <c r="BE160" i="2"/>
  <c r="BE166" i="2"/>
  <c r="BE180" i="2"/>
  <c r="BE182" i="2"/>
  <c r="BE200" i="2"/>
  <c r="BE201" i="2"/>
  <c r="BE208" i="2"/>
  <c r="BE217" i="2"/>
  <c r="BE218" i="2"/>
  <c r="BE219" i="2"/>
  <c r="BE220" i="2"/>
  <c r="BE230" i="2"/>
  <c r="BE237" i="2"/>
  <c r="BE260" i="2"/>
  <c r="BE263" i="2"/>
  <c r="BE289" i="2"/>
  <c r="BE291" i="2"/>
  <c r="BE300" i="2"/>
  <c r="BE317" i="2"/>
  <c r="BE141" i="2"/>
  <c r="BE142" i="2"/>
  <c r="BE153" i="2"/>
  <c r="BE163" i="2"/>
  <c r="BE167" i="2"/>
  <c r="BE168" i="2"/>
  <c r="BE202" i="2"/>
  <c r="BE212" i="2"/>
  <c r="BE222" i="2"/>
  <c r="BE261" i="2"/>
  <c r="BE283" i="2"/>
  <c r="BE285" i="2"/>
  <c r="BE288" i="2"/>
  <c r="BE290" i="2"/>
  <c r="BE294" i="2"/>
  <c r="BE295" i="2"/>
  <c r="BE297" i="2"/>
  <c r="BE323" i="2"/>
  <c r="BE140" i="2"/>
  <c r="BE159" i="2"/>
  <c r="BE172" i="2"/>
  <c r="BE197" i="2"/>
  <c r="BE206" i="2"/>
  <c r="BE207" i="2"/>
  <c r="BE223" i="2"/>
  <c r="BE250" i="2"/>
  <c r="BE257" i="2"/>
  <c r="BE270" i="2"/>
  <c r="BE271" i="2"/>
  <c r="BE272" i="2"/>
  <c r="BE276" i="2"/>
  <c r="BE298" i="2"/>
  <c r="BE301" i="2"/>
  <c r="BE307" i="2"/>
  <c r="BE284" i="2"/>
  <c r="BE286" i="2"/>
  <c r="BE287" i="2"/>
  <c r="BE303" i="2"/>
  <c r="BE320" i="2"/>
  <c r="BE326" i="2"/>
  <c r="BE132" i="2"/>
  <c r="BE145" i="2"/>
  <c r="BE146" i="2"/>
  <c r="BE156" i="2"/>
  <c r="BE157" i="2"/>
  <c r="BE179" i="2"/>
  <c r="BE185" i="2"/>
  <c r="BE210" i="2"/>
  <c r="BE213" i="2"/>
  <c r="BE215" i="2"/>
  <c r="BE225" i="2"/>
  <c r="BE229" i="2"/>
  <c r="BE244" i="2"/>
  <c r="BE253" i="2"/>
  <c r="BE254" i="2"/>
  <c r="BE277" i="2"/>
  <c r="BE292" i="2"/>
  <c r="BE316" i="2"/>
  <c r="BE318" i="2"/>
  <c r="BE319" i="2"/>
  <c r="BE322" i="2"/>
  <c r="E85" i="2"/>
  <c r="BE135" i="2"/>
  <c r="BE138" i="2"/>
  <c r="BE143" i="2"/>
  <c r="BE144" i="2"/>
  <c r="BE173" i="2"/>
  <c r="BE187" i="2"/>
  <c r="BE191" i="2"/>
  <c r="BE194" i="2"/>
  <c r="BE196" i="2"/>
  <c r="BE199" i="2"/>
  <c r="BE235" i="2"/>
  <c r="BE236" i="2"/>
  <c r="BE242" i="2"/>
  <c r="BE247" i="2"/>
  <c r="BE252" i="2"/>
  <c r="BE256" i="2"/>
  <c r="BE278" i="2"/>
  <c r="BE304" i="2"/>
  <c r="BE310" i="2"/>
  <c r="BE315" i="2"/>
  <c r="BE174" i="2"/>
  <c r="BE175" i="2"/>
  <c r="BE176" i="2"/>
  <c r="BE177" i="2"/>
  <c r="BE190" i="2"/>
  <c r="BE193" i="2"/>
  <c r="BE251" i="2"/>
  <c r="BE268" i="2"/>
  <c r="BE269" i="2"/>
  <c r="BE279" i="2"/>
  <c r="BE308" i="2"/>
  <c r="BE309" i="2"/>
  <c r="BE325" i="2"/>
  <c r="BE329" i="2"/>
  <c r="F38" i="4"/>
  <c r="BC98" i="1" s="1"/>
  <c r="F37" i="6"/>
  <c r="BB101" i="1"/>
  <c r="F39" i="6"/>
  <c r="BD101" i="1" s="1"/>
  <c r="F37" i="8"/>
  <c r="BB104" i="1" s="1"/>
  <c r="F37" i="12"/>
  <c r="BB109" i="1"/>
  <c r="J32" i="12"/>
  <c r="F39" i="14"/>
  <c r="BD112" i="1" s="1"/>
  <c r="AS94" i="1"/>
  <c r="F39" i="3"/>
  <c r="BD97" i="1"/>
  <c r="F37" i="4"/>
  <c r="BB98" i="1" s="1"/>
  <c r="F38" i="5"/>
  <c r="BC99" i="1" s="1"/>
  <c r="J36" i="6"/>
  <c r="AW101" i="1"/>
  <c r="F38" i="8"/>
  <c r="BC104" i="1"/>
  <c r="F39" i="12"/>
  <c r="BD109" i="1"/>
  <c r="F39" i="13"/>
  <c r="BD111" i="1"/>
  <c r="J36" i="3"/>
  <c r="AW97" i="1" s="1"/>
  <c r="F36" i="3"/>
  <c r="BA97" i="1" s="1"/>
  <c r="F36" i="5"/>
  <c r="BA99" i="1"/>
  <c r="F36" i="6"/>
  <c r="BA101" i="1"/>
  <c r="J36" i="7"/>
  <c r="AW102" i="1"/>
  <c r="F36" i="9"/>
  <c r="BA105" i="1"/>
  <c r="F39" i="9"/>
  <c r="BD105" i="1" s="1"/>
  <c r="J36" i="9"/>
  <c r="AW105" i="1" s="1"/>
  <c r="F37" i="9"/>
  <c r="BB105" i="1"/>
  <c r="F38" i="9"/>
  <c r="BC105" i="1"/>
  <c r="F38" i="10"/>
  <c r="BC106" i="1"/>
  <c r="F38" i="11"/>
  <c r="BC108" i="1"/>
  <c r="F39" i="2"/>
  <c r="BD96" i="1" s="1"/>
  <c r="J36" i="11"/>
  <c r="AW108" i="1" s="1"/>
  <c r="F38" i="14"/>
  <c r="BC112" i="1"/>
  <c r="F37" i="3"/>
  <c r="BB97" i="1"/>
  <c r="F39" i="4"/>
  <c r="BD98" i="1"/>
  <c r="F37" i="5"/>
  <c r="BB99" i="1"/>
  <c r="F37" i="7"/>
  <c r="BB102" i="1" s="1"/>
  <c r="F39" i="7"/>
  <c r="BD102" i="1" s="1"/>
  <c r="J36" i="8"/>
  <c r="AW104" i="1"/>
  <c r="J36" i="13"/>
  <c r="AW111" i="1"/>
  <c r="F36" i="14"/>
  <c r="BA112" i="1"/>
  <c r="J36" i="2"/>
  <c r="AW96" i="1"/>
  <c r="F37" i="10"/>
  <c r="BB106" i="1" s="1"/>
  <c r="F39" i="11"/>
  <c r="BD108" i="1" s="1"/>
  <c r="F36" i="4"/>
  <c r="BA98" i="1"/>
  <c r="J36" i="5"/>
  <c r="AW99" i="1"/>
  <c r="F38" i="6"/>
  <c r="BC101" i="1"/>
  <c r="F39" i="8"/>
  <c r="BD104" i="1"/>
  <c r="F37" i="13"/>
  <c r="BB111" i="1" s="1"/>
  <c r="F37" i="2"/>
  <c r="BB96" i="1" s="1"/>
  <c r="J36" i="10"/>
  <c r="AW106" i="1"/>
  <c r="F38" i="12"/>
  <c r="BC109" i="1" s="1"/>
  <c r="J36" i="12"/>
  <c r="AW109" i="1"/>
  <c r="F36" i="13"/>
  <c r="BA111" i="1"/>
  <c r="F38" i="3"/>
  <c r="BC97" i="1" s="1"/>
  <c r="J36" i="4"/>
  <c r="AW98" i="1"/>
  <c r="F39" i="5"/>
  <c r="BD99" i="1"/>
  <c r="F36" i="7"/>
  <c r="BA102" i="1"/>
  <c r="F38" i="7"/>
  <c r="BC102" i="1"/>
  <c r="F36" i="8"/>
  <c r="BA104" i="1" s="1"/>
  <c r="F36" i="12"/>
  <c r="BA109" i="1" s="1"/>
  <c r="F38" i="13"/>
  <c r="BC111" i="1"/>
  <c r="F36" i="2"/>
  <c r="BA96" i="1"/>
  <c r="F39" i="10"/>
  <c r="BD106" i="1" s="1"/>
  <c r="F37" i="11"/>
  <c r="BB108" i="1"/>
  <c r="F37" i="14"/>
  <c r="BB112" i="1" s="1"/>
  <c r="F38" i="2"/>
  <c r="BC96" i="1" s="1"/>
  <c r="F36" i="10"/>
  <c r="BA106" i="1"/>
  <c r="F36" i="11"/>
  <c r="BA108" i="1"/>
  <c r="J36" i="14"/>
  <c r="AW112" i="1" s="1"/>
  <c r="BK129" i="2" l="1"/>
  <c r="J129" i="2" s="1"/>
  <c r="J32" i="2" s="1"/>
  <c r="AG96" i="1" s="1"/>
  <c r="J264" i="2"/>
  <c r="J105" i="2" s="1"/>
  <c r="R233" i="2"/>
  <c r="R128" i="13"/>
  <c r="R127" i="13"/>
  <c r="BK125" i="8"/>
  <c r="J125" i="8" s="1"/>
  <c r="J99" i="8" s="1"/>
  <c r="P124" i="14"/>
  <c r="P123" i="14"/>
  <c r="AU112" i="1" s="1"/>
  <c r="AU110" i="1" s="1"/>
  <c r="T124" i="14"/>
  <c r="T123" i="14"/>
  <c r="R124" i="14"/>
  <c r="R123" i="14" s="1"/>
  <c r="P129" i="2"/>
  <c r="AU96" i="1"/>
  <c r="R124" i="9"/>
  <c r="R123" i="9" s="1"/>
  <c r="P124" i="9"/>
  <c r="P123" i="9"/>
  <c r="AU105" i="1"/>
  <c r="R125" i="8"/>
  <c r="R124" i="8"/>
  <c r="P123" i="6"/>
  <c r="AU101" i="1" s="1"/>
  <c r="AU100" i="1" s="1"/>
  <c r="P125" i="8"/>
  <c r="P124" i="8"/>
  <c r="AU104" i="1"/>
  <c r="R129" i="2"/>
  <c r="R123" i="6"/>
  <c r="T233" i="2"/>
  <c r="T129" i="2" s="1"/>
  <c r="BK128" i="13"/>
  <c r="BK127" i="13" s="1"/>
  <c r="J127" i="13" s="1"/>
  <c r="J32" i="13" s="1"/>
  <c r="AG111" i="1" s="1"/>
  <c r="BK124" i="10"/>
  <c r="J124" i="10" s="1"/>
  <c r="J99" i="10" s="1"/>
  <c r="J147" i="13"/>
  <c r="J105" i="13" s="1"/>
  <c r="BK124" i="14"/>
  <c r="J124" i="14" s="1"/>
  <c r="J99" i="14" s="1"/>
  <c r="AG109" i="1"/>
  <c r="J98" i="12"/>
  <c r="AG105" i="1"/>
  <c r="J98" i="9"/>
  <c r="J124" i="9"/>
  <c r="J99" i="9"/>
  <c r="BK123" i="6"/>
  <c r="J123" i="6"/>
  <c r="J32" i="6" s="1"/>
  <c r="AG101" i="1" s="1"/>
  <c r="AG98" i="1"/>
  <c r="J98" i="4"/>
  <c r="F35" i="2"/>
  <c r="AZ96" i="1"/>
  <c r="BA110" i="1"/>
  <c r="AW110" i="1"/>
  <c r="J35" i="14"/>
  <c r="AV112" i="1" s="1"/>
  <c r="AT112" i="1" s="1"/>
  <c r="AU95" i="1"/>
  <c r="F35" i="3"/>
  <c r="AZ97" i="1" s="1"/>
  <c r="J35" i="4"/>
  <c r="AV98" i="1" s="1"/>
  <c r="AT98" i="1" s="1"/>
  <c r="AN98" i="1" s="1"/>
  <c r="BC95" i="1"/>
  <c r="J32" i="5"/>
  <c r="AG99" i="1"/>
  <c r="F35" i="6"/>
  <c r="AZ101" i="1"/>
  <c r="BC100" i="1"/>
  <c r="AY100" i="1"/>
  <c r="J32" i="7"/>
  <c r="AG102" i="1"/>
  <c r="BB103" i="1"/>
  <c r="AX103" i="1"/>
  <c r="BD103" i="1"/>
  <c r="F35" i="12"/>
  <c r="AZ109" i="1"/>
  <c r="BD110" i="1"/>
  <c r="J35" i="2"/>
  <c r="AV96" i="1"/>
  <c r="AT96" i="1" s="1"/>
  <c r="F35" i="14"/>
  <c r="AZ112" i="1"/>
  <c r="AU107" i="1"/>
  <c r="F35" i="5"/>
  <c r="AZ99" i="1" s="1"/>
  <c r="F35" i="8"/>
  <c r="AZ104" i="1"/>
  <c r="BB95" i="1"/>
  <c r="AX95" i="1"/>
  <c r="BD100" i="1"/>
  <c r="BA100" i="1"/>
  <c r="AW100" i="1" s="1"/>
  <c r="BA103" i="1"/>
  <c r="AW103" i="1"/>
  <c r="BD107" i="1"/>
  <c r="BC110" i="1"/>
  <c r="AY110" i="1" s="1"/>
  <c r="J32" i="3"/>
  <c r="AG97" i="1"/>
  <c r="J35" i="5"/>
  <c r="AV99" i="1"/>
  <c r="AT99" i="1" s="1"/>
  <c r="F35" i="7"/>
  <c r="AZ102" i="1" s="1"/>
  <c r="F35" i="10"/>
  <c r="AZ106" i="1"/>
  <c r="J35" i="11"/>
  <c r="AV108" i="1" s="1"/>
  <c r="AT108" i="1" s="1"/>
  <c r="F35" i="4"/>
  <c r="AZ98" i="1"/>
  <c r="J35" i="7"/>
  <c r="AV102" i="1"/>
  <c r="AT102" i="1" s="1"/>
  <c r="BC103" i="1"/>
  <c r="AY103" i="1" s="1"/>
  <c r="F35" i="11"/>
  <c r="AZ108" i="1"/>
  <c r="J35" i="3"/>
  <c r="AV97" i="1" s="1"/>
  <c r="AT97" i="1" s="1"/>
  <c r="BB100" i="1"/>
  <c r="AX100" i="1"/>
  <c r="J35" i="10"/>
  <c r="AV106" i="1"/>
  <c r="AT106" i="1" s="1"/>
  <c r="BB107" i="1"/>
  <c r="AX107" i="1" s="1"/>
  <c r="J32" i="11"/>
  <c r="AG108" i="1"/>
  <c r="AG107" i="1" s="1"/>
  <c r="F35" i="13"/>
  <c r="AZ111" i="1" s="1"/>
  <c r="BA95" i="1"/>
  <c r="J35" i="9"/>
  <c r="AV105" i="1" s="1"/>
  <c r="AT105" i="1" s="1"/>
  <c r="BC107" i="1"/>
  <c r="AY107" i="1" s="1"/>
  <c r="J35" i="12"/>
  <c r="AV109" i="1"/>
  <c r="AT109" i="1" s="1"/>
  <c r="AN109" i="1" s="1"/>
  <c r="BB110" i="1"/>
  <c r="AX110" i="1" s="1"/>
  <c r="BD95" i="1"/>
  <c r="F35" i="9"/>
  <c r="AZ105" i="1"/>
  <c r="BA107" i="1"/>
  <c r="AW107" i="1"/>
  <c r="J35" i="13"/>
  <c r="AV111" i="1"/>
  <c r="AT111" i="1"/>
  <c r="J35" i="6"/>
  <c r="AV101" i="1"/>
  <c r="AT101" i="1" s="1"/>
  <c r="J35" i="8"/>
  <c r="AV104" i="1"/>
  <c r="AT104" i="1" s="1"/>
  <c r="AN105" i="1" l="1"/>
  <c r="AN96" i="1"/>
  <c r="J128" i="13"/>
  <c r="J99" i="13" s="1"/>
  <c r="J98" i="2"/>
  <c r="BK123" i="10"/>
  <c r="J123" i="10"/>
  <c r="J98" i="10"/>
  <c r="BK124" i="8"/>
  <c r="J124" i="8" s="1"/>
  <c r="J98" i="8" s="1"/>
  <c r="BK123" i="14"/>
  <c r="J123" i="14"/>
  <c r="J98" i="14" s="1"/>
  <c r="AN111" i="1"/>
  <c r="J98" i="13"/>
  <c r="J41" i="13"/>
  <c r="AN108" i="1"/>
  <c r="J41" i="12"/>
  <c r="J41" i="11"/>
  <c r="J41" i="9"/>
  <c r="AN102" i="1"/>
  <c r="AN101" i="1"/>
  <c r="J98" i="6"/>
  <c r="J41" i="7"/>
  <c r="AN99" i="1"/>
  <c r="J41" i="6"/>
  <c r="J41" i="5"/>
  <c r="AN97" i="1"/>
  <c r="J41" i="4"/>
  <c r="J41" i="3"/>
  <c r="J41" i="2"/>
  <c r="AG95" i="1"/>
  <c r="AU103" i="1"/>
  <c r="AZ95" i="1"/>
  <c r="AZ103" i="1"/>
  <c r="AV103" i="1"/>
  <c r="AT103" i="1" s="1"/>
  <c r="BB94" i="1"/>
  <c r="W31" i="1"/>
  <c r="BD94" i="1"/>
  <c r="W33" i="1"/>
  <c r="AY95" i="1"/>
  <c r="AG100" i="1"/>
  <c r="AZ110" i="1"/>
  <c r="AV110" i="1" s="1"/>
  <c r="AT110" i="1" s="1"/>
  <c r="BA94" i="1"/>
  <c r="AW94" i="1"/>
  <c r="AK30" i="1" s="1"/>
  <c r="AW95" i="1"/>
  <c r="AZ100" i="1"/>
  <c r="AV100" i="1"/>
  <c r="AT100" i="1"/>
  <c r="AZ107" i="1"/>
  <c r="AV107" i="1"/>
  <c r="AT107" i="1" s="1"/>
  <c r="AN107" i="1" s="1"/>
  <c r="BC94" i="1"/>
  <c r="W32" i="1" s="1"/>
  <c r="AN100" i="1" l="1"/>
  <c r="AU94" i="1"/>
  <c r="J32" i="14"/>
  <c r="AG112" i="1"/>
  <c r="J32" i="8"/>
  <c r="AG104" i="1"/>
  <c r="AN104" i="1" s="1"/>
  <c r="J32" i="10"/>
  <c r="AG106" i="1" s="1"/>
  <c r="AV95" i="1"/>
  <c r="AT95" i="1"/>
  <c r="AN95" i="1" s="1"/>
  <c r="AZ94" i="1"/>
  <c r="AV94" i="1" s="1"/>
  <c r="AK29" i="1" s="1"/>
  <c r="AY94" i="1"/>
  <c r="W30" i="1"/>
  <c r="AX94" i="1"/>
  <c r="J41" i="8" l="1"/>
  <c r="J41" i="10"/>
  <c r="J41" i="14"/>
  <c r="AN112" i="1"/>
  <c r="AG110" i="1"/>
  <c r="AN106" i="1"/>
  <c r="AN110" i="1"/>
  <c r="AG103" i="1"/>
  <c r="AG94" i="1"/>
  <c r="AK26" i="1"/>
  <c r="AK35" i="1" s="1"/>
  <c r="W29" i="1"/>
  <c r="AT94" i="1"/>
  <c r="AN94" i="1" l="1"/>
  <c r="AN103" i="1"/>
</calcChain>
</file>

<file path=xl/sharedStrings.xml><?xml version="1.0" encoding="utf-8"?>
<sst xmlns="http://schemas.openxmlformats.org/spreadsheetml/2006/main" count="9386" uniqueCount="1736">
  <si>
    <t>Export Komplet</t>
  </si>
  <si>
    <t/>
  </si>
  <si>
    <t>2.0</t>
  </si>
  <si>
    <t>ZAMOK</t>
  </si>
  <si>
    <t>False</t>
  </si>
  <si>
    <t>{1478d503-9090-4ca6-b7d0-c134b87d76b6}</t>
  </si>
  <si>
    <t>0,01</t>
  </si>
  <si>
    <t>21</t>
  </si>
  <si>
    <t>15</t>
  </si>
  <si>
    <t>REKAPITULACE STAVBY</t>
  </si>
  <si>
    <t>v ---  níže se nacházejí doplnkové a pomocné údaje k sestavám  --- v</t>
  </si>
  <si>
    <t>Návod na vyplnění</t>
  </si>
  <si>
    <t>0,001</t>
  </si>
  <si>
    <t>Kód:</t>
  </si>
  <si>
    <t>2023_18_1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</si>
  <si>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</si>
  <si>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</si>
  <si>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zabezpečovacího zařízení v žst. Podlešín</t>
  </si>
  <si>
    <t>0,1</t>
  </si>
  <si>
    <t>KSO:</t>
  </si>
  <si>
    <t>CC-CZ:</t>
  </si>
  <si>
    <t>1</t>
  </si>
  <si>
    <t>Místo:</t>
  </si>
  <si>
    <t xml:space="preserve"> žst. Podlešín</t>
  </si>
  <si>
    <t>Datum:</t>
  </si>
  <si>
    <t>2. 11. 2023</t>
  </si>
  <si>
    <t>10</t>
  </si>
  <si>
    <t>100</t>
  </si>
  <si>
    <t>Zadavatel:</t>
  </si>
  <si>
    <t>IČ:</t>
  </si>
  <si>
    <t>Jiří Kejkula, OŘ Praha</t>
  </si>
  <si>
    <t>DIČ:</t>
  </si>
  <si>
    <t>Uchazeč:</t>
  </si>
  <si>
    <t>Vyplň údaj</t>
  </si>
  <si>
    <t>Projektant:</t>
  </si>
  <si>
    <t>48200891</t>
  </si>
  <si>
    <t>TMS Projekt s.r.o.</t>
  </si>
  <si>
    <t>CZ48200891</t>
  </si>
  <si>
    <t>True</t>
  </si>
  <si>
    <t>Zpracovatel:</t>
  </si>
  <si>
    <t>Milan Bělehrad, OŘ Praha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</si>
  <si>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</si>
  <si>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</si>
  <si>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</si>
  <si>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</si>
  <si>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</si>
  <si>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</si>
  <si>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</si>
  <si>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</si>
  <si>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</si>
  <si>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</si>
  <si>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</si>
  <si>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</si>
  <si>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</si>
  <si>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</si>
  <si>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</si>
  <si>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</si>
  <si>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</si>
  <si>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</si>
  <si>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</si>
  <si>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</si>
  <si>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</si>
  <si>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</si>
  <si>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</si>
  <si>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</si>
  <si>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</si>
  <si>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</si>
  <si>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</si>
  <si>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</si>
  <si>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</si>
  <si>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</si>
  <si>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</si>
  <si>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</si>
  <si>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</si>
  <si>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</si>
  <si>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</si>
  <si>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</si>
  <si>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</si>
  <si>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</si>
  <si>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</si>
  <si>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</si>
  <si>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</si>
  <si>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</si>
  <si>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</si>
  <si>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</si>
  <si>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</si>
  <si>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PS01</t>
  </si>
  <si>
    <t>Staniční zabezpečovací zařízení</t>
  </si>
  <si>
    <t>STA</t>
  </si>
  <si>
    <t>{5b885468-f257-4599-afdb-caf0be88f31f}</t>
  </si>
  <si>
    <t>2</t>
  </si>
  <si>
    <t>/</t>
  </si>
  <si>
    <t>PS01.01</t>
  </si>
  <si>
    <t>technologická část</t>
  </si>
  <si>
    <t>Soupis</t>
  </si>
  <si>
    <t>{8c350be5-b04e-4833-9c17-97ea36c1ef40}</t>
  </si>
  <si>
    <t>PS01.02</t>
  </si>
  <si>
    <t>stavební část</t>
  </si>
  <si>
    <t>{8e9b23b5-c7a8-457f-b225-59ec0d38b667}</t>
  </si>
  <si>
    <t>PS01.03</t>
  </si>
  <si>
    <t>VRN</t>
  </si>
  <si>
    <t>{0b9700a1-95cc-4fef-bcb4-5ceb924aba4a}</t>
  </si>
  <si>
    <t>PS01.04</t>
  </si>
  <si>
    <t>NEOCEŇOVAT - dodávky z centrálních smluv SŽ</t>
  </si>
  <si>
    <t>{324a73bf-36c1-4d27-bd99-e6410054fe63}</t>
  </si>
  <si>
    <t>PS02</t>
  </si>
  <si>
    <t>Dálkové ovládání ŽST Zvoleněves a Olovnice</t>
  </si>
  <si>
    <t>{fff15c06-4d89-4dff-8d0d-a95f28704f11}</t>
  </si>
  <si>
    <t>PS02.01</t>
  </si>
  <si>
    <t>{bce3d3ad-1581-4137-8066-c96f1fa732ed}</t>
  </si>
  <si>
    <t>PS02.02</t>
  </si>
  <si>
    <t>{02d09541-5021-4f44-aff1-92645a7381d1}</t>
  </si>
  <si>
    <t>SO01</t>
  </si>
  <si>
    <t>Elektrická přípojka, úprava rozvodů nn</t>
  </si>
  <si>
    <t>{122584b8-4c96-44a9-87f3-0d879f0076a3}</t>
  </si>
  <si>
    <t>SO01.01</t>
  </si>
  <si>
    <t>{766237c0-9292-4bfd-a82c-fb43f57682cd}</t>
  </si>
  <si>
    <t>SO01.02</t>
  </si>
  <si>
    <t>{33c9207e-366d-433a-b344-bb2e288a0a6d}</t>
  </si>
  <si>
    <t>SO01.03</t>
  </si>
  <si>
    <t>{86b5bbe8-63ef-4f11-919a-8cf001b1f96a}</t>
  </si>
  <si>
    <t>SO02</t>
  </si>
  <si>
    <t>EOV</t>
  </si>
  <si>
    <t>{076b9402-8971-4ace-b4e2-67e0565ebbe1}</t>
  </si>
  <si>
    <t>SO02.01</t>
  </si>
  <si>
    <t>{ae40882f-d879-44d7-8bb3-eca080b864cc}</t>
  </si>
  <si>
    <t>SO02.02</t>
  </si>
  <si>
    <t>{cf84bda0-d74e-4837-b4a8-00ea52114971}</t>
  </si>
  <si>
    <t>SO03</t>
  </si>
  <si>
    <t>Demolice stavědel</t>
  </si>
  <si>
    <t>{39929956-3771-4894-882b-7f126dc786e0}</t>
  </si>
  <si>
    <t>SO03.01</t>
  </si>
  <si>
    <t>{3fae9aff-9355-430d-9ea0-7c5b110d513f}</t>
  </si>
  <si>
    <t>SO03.02</t>
  </si>
  <si>
    <t>{16119d92-0b91-4964-aff1-88812c0f8b4f}</t>
  </si>
  <si>
    <t>KRYCÍ LIST SOUPISU PRACÍ</t>
  </si>
  <si>
    <t>Objekt:</t>
  </si>
  <si>
    <t>PS01 - Staniční zabezpečovací zařízení</t>
  </si>
  <si>
    <t>Soupis:</t>
  </si>
  <si>
    <t>PS01.01 - technologická část</t>
  </si>
  <si>
    <t>REKAPITULACE ČLENĚNÍ SOUPISU PRACÍ</t>
  </si>
  <si>
    <t>Kód dílu - Popis</t>
  </si>
  <si>
    <t>Cena celkem [CZK]</t>
  </si>
  <si>
    <t>Náklady ze soupisu prací</t>
  </si>
  <si>
    <t>-1</t>
  </si>
  <si>
    <t>001 - Venkovní prvky SZZ</t>
  </si>
  <si>
    <t>006 - Demontáže zab. zařízení</t>
  </si>
  <si>
    <t>02 - Kabelizace</t>
  </si>
  <si>
    <t>TECH - technologie</t>
  </si>
  <si>
    <t xml:space="preserve">    STOJ - Stojany a skříně ZAB. ZAŘ., vybavení rel. mistnosti</t>
  </si>
  <si>
    <t xml:space="preserve">    VEN-PN - Počítače náprav</t>
  </si>
  <si>
    <t>PSV - Práce a dodávky PSV</t>
  </si>
  <si>
    <t xml:space="preserve">    742 - Elektroinstalace - slaboproud</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</si>
  <si>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</si>
  <si>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</si>
  <si>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</si>
  <si>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</si>
  <si>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</si>
  <si>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</si>
  <si>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</si>
  <si>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</si>
  <si>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</si>
  <si>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</si>
  <si>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</si>
  <si>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</si>
  <si>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</si>
  <si>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</si>
  <si>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001</t>
  </si>
  <si>
    <t>Venkovní prvky SZZ</t>
  </si>
  <si>
    <t>ROZPOCET</t>
  </si>
  <si>
    <t>M</t>
  </si>
  <si>
    <t>7590710065</t>
  </si>
  <si>
    <t>Návěstidla světelná Návěstidlo stožár. 3 sv. typ:2018 (CV012525013)</t>
  </si>
  <si>
    <t>kus</t>
  </si>
  <si>
    <t>Sborník UOŽI 01 2023</t>
  </si>
  <si>
    <t>256</t>
  </si>
  <si>
    <t>64</t>
  </si>
  <si>
    <t>-2090867980</t>
  </si>
  <si>
    <t>7590710020R</t>
  </si>
  <si>
    <t xml:space="preserve"> Návěstidlo stožár. 2 sv. typ:2008 (CV012525178)</t>
  </si>
  <si>
    <t>906430615</t>
  </si>
  <si>
    <t>3</t>
  </si>
  <si>
    <t>K</t>
  </si>
  <si>
    <t>5912040020</t>
  </si>
  <si>
    <t>Montáž návěstidla včetně sloupku označníku. Poznámka: 1. V cenách jsou započteny náklady na montáž sloupku a návěstidla. 2. V cenách nejsou obsaženy náklady na dodávku materiálu.</t>
  </si>
  <si>
    <t>512</t>
  </si>
  <si>
    <t>-132686003</t>
  </si>
  <si>
    <t>4</t>
  </si>
  <si>
    <t>7596910030</t>
  </si>
  <si>
    <t>Venkovní telefonní objekty Objekt telef.venk.VTO 6 plastový sloupek (CV540329006)</t>
  </si>
  <si>
    <t>128</t>
  </si>
  <si>
    <t>-1956990484</t>
  </si>
  <si>
    <t>5</t>
  </si>
  <si>
    <t>7590715032</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</si>
  <si>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</si>
  <si>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1703230830</t>
  </si>
  <si>
    <t>6</t>
  </si>
  <si>
    <t>7590715034</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</si>
  <si>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</si>
  <si>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-1487898449</t>
  </si>
  <si>
    <t>7</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</si>
  <si>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</si>
  <si>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</si>
  <si>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-307984964</t>
  </si>
  <si>
    <t>8</t>
  </si>
  <si>
    <t>7590715042</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</si>
  <si>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</si>
  <si>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-1446240458</t>
  </si>
  <si>
    <t>9</t>
  </si>
  <si>
    <t>7590715141</t>
  </si>
  <si>
    <t>Montáž světelného návěstidla trpasličího na plastový základ ZTN se 2 svítilnami - sestavení kompletního návěstidla bez označení štítky, postavení návěstidla na základ, montáž transformátoru do skříně nebo návěstní svítilny, propojení se svorkovnicemi a svítilnami, montáž obdélníkové tabulky, nasměrování návěstidla, nátěr. Bez ukončení a zapojení zemního kabelu</t>
  </si>
  <si>
    <t>725307145</t>
  </si>
  <si>
    <t>7590725040</t>
  </si>
  <si>
    <t>Montáž doplňujících součástí ke světelnému návěstidlu označovacího pásu velkého</t>
  </si>
  <si>
    <t>14138107</t>
  </si>
  <si>
    <t>11</t>
  </si>
  <si>
    <t>7590720600</t>
  </si>
  <si>
    <t>Součásti světelných návěstidel Štítek označovací plastový pro návěstidlo</t>
  </si>
  <si>
    <t>1391755295</t>
  </si>
  <si>
    <t>12</t>
  </si>
  <si>
    <t>7590725046</t>
  </si>
  <si>
    <t>Montáž doplňujících součástí ke světelnému návěstidlu označovacího štítku</t>
  </si>
  <si>
    <t>-624180127</t>
  </si>
  <si>
    <t>13</t>
  </si>
  <si>
    <t>7592701460</t>
  </si>
  <si>
    <t>Upozorňovadla, značky Návěsti označující místo na trati Označník 'Posun zakázán' (HM0404129990690)</t>
  </si>
  <si>
    <t>1463550851</t>
  </si>
  <si>
    <t>14</t>
  </si>
  <si>
    <t>7590725058</t>
  </si>
  <si>
    <t>Montáž doplňujících součástí ke světelnému návěstidlu upozorňovadla na návěstidlo</t>
  </si>
  <si>
    <t>-616571848</t>
  </si>
  <si>
    <t>7591015032</t>
  </si>
  <si>
    <t>Montáž elektromotorického přestavníku na výhybce s kontrolou jazyků s upevněním na koleji - připevnění přestavníku pomocí připevňovací soupravy a zatažení kabelu s kabelovou formou do kabelového závěru, mechanické přezkoušení chodu, opravný nátěr. Bez zemních prací</t>
  </si>
  <si>
    <t>-76168884</t>
  </si>
  <si>
    <t>16</t>
  </si>
  <si>
    <t>7591080225</t>
  </si>
  <si>
    <t>Ostatní náhradní díly EP600 Kloub připevňovací horní (CV030169001)</t>
  </si>
  <si>
    <t>-789318964</t>
  </si>
  <si>
    <t>17</t>
  </si>
  <si>
    <t>7591080220</t>
  </si>
  <si>
    <t>Ostatní náhradní díly EP600 Kloub připevňovací dolní (CV030179001)</t>
  </si>
  <si>
    <t>-450302447</t>
  </si>
  <si>
    <t>18</t>
  </si>
  <si>
    <t>7591050050</t>
  </si>
  <si>
    <t>Kryty Kryt spojnic ochranný úplný (CV030729001M)</t>
  </si>
  <si>
    <t>1477059953</t>
  </si>
  <si>
    <t>19</t>
  </si>
  <si>
    <t>7591050020</t>
  </si>
  <si>
    <t>Kryty Kryt kontrolních pravítek úplný (CV030729002)</t>
  </si>
  <si>
    <t>2050369453</t>
  </si>
  <si>
    <t>20</t>
  </si>
  <si>
    <t>7591090110</t>
  </si>
  <si>
    <t>Díly pro zemní montáž přestavníků Ohrádka přestavníku POP KPS (HM0321859992206)</t>
  </si>
  <si>
    <t>74887255</t>
  </si>
  <si>
    <t>7591090010</t>
  </si>
  <si>
    <t>Díly pro zemní montáž přestavníků Deska základ.pod přestav. 700x460 (HM0592139997046)</t>
  </si>
  <si>
    <t>1030615185</t>
  </si>
  <si>
    <t>22</t>
  </si>
  <si>
    <t>7591015062</t>
  </si>
  <si>
    <t>Připojení elektromotorického přestavníku na výhybku s kontrolou jazyků - připojení a seřízení přestavníkové spojnice, montáž a seřízení kontrolního ústrojí</t>
  </si>
  <si>
    <t>1577240685</t>
  </si>
  <si>
    <t>23</t>
  </si>
  <si>
    <t>7591085020</t>
  </si>
  <si>
    <t>Montáž upevňovací soupravy s upevněním na koleji</t>
  </si>
  <si>
    <t>1465495868</t>
  </si>
  <si>
    <t>24</t>
  </si>
  <si>
    <t>7591095010</t>
  </si>
  <si>
    <t>Dodatečná montáž ohrazení pro elekromotorický přestavník s plastovou ohrádkou</t>
  </si>
  <si>
    <t>681322295</t>
  </si>
  <si>
    <t>25</t>
  </si>
  <si>
    <t>7591305130</t>
  </si>
  <si>
    <t>Montáž zámku elektromagnetického vnitřního stejnosměrného nebo 1 fázového - osazení hmoždinek nebo úprava řídicího pultu, montáž a natypování zámku, oštítkování klíčů, montáž a zapojení napájecí soupravy, zapojení zámku, eventuálně propojení s napájecí soupravou, nátěr, přezkoušení funkce</t>
  </si>
  <si>
    <t>867364402</t>
  </si>
  <si>
    <t>26</t>
  </si>
  <si>
    <t>7592705014</t>
  </si>
  <si>
    <t>Montáž upozorňovadla vysokého na sloupek</t>
  </si>
  <si>
    <t>620591327</t>
  </si>
  <si>
    <t>27</t>
  </si>
  <si>
    <t>7596915030</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</si>
  <si>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</si>
  <si>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-119655879</t>
  </si>
  <si>
    <t>28</t>
  </si>
  <si>
    <t>7591300100</t>
  </si>
  <si>
    <t>Zámky Zámek skříňkový stejnosměr. elmag. (vnitřní) (CV731379001)</t>
  </si>
  <si>
    <t>-1721778527</t>
  </si>
  <si>
    <t>29</t>
  </si>
  <si>
    <t>7590920200</t>
  </si>
  <si>
    <t>Součásti výkolejek Spojnice přestavník.S II (CV701629001)</t>
  </si>
  <si>
    <t>1207099331</t>
  </si>
  <si>
    <t>30</t>
  </si>
  <si>
    <t>7590920220</t>
  </si>
  <si>
    <t>Součásti výkolejek Spojnice přestavník.S IV (CV701649001)</t>
  </si>
  <si>
    <t>-2104866504</t>
  </si>
  <si>
    <t>31</t>
  </si>
  <si>
    <t>7591080805</t>
  </si>
  <si>
    <t>Ostatní náhradní díly EP600 Spojnice přestavníková na jednoduché výhybce s čelisť.závěrem (č.v.031049001)</t>
  </si>
  <si>
    <t>-504353530</t>
  </si>
  <si>
    <t>006</t>
  </si>
  <si>
    <t>Demontáže zab. zařízení</t>
  </si>
  <si>
    <t>32</t>
  </si>
  <si>
    <t>7590417080</t>
  </si>
  <si>
    <t>Demontáž stavědlového přístroje 29 pravítek</t>
  </si>
  <si>
    <t>pole</t>
  </si>
  <si>
    <t>-1457655755</t>
  </si>
  <si>
    <t>33</t>
  </si>
  <si>
    <t>7590417120</t>
  </si>
  <si>
    <t>Demontáž kolejového číselníku 6 polí</t>
  </si>
  <si>
    <t>-1832168905</t>
  </si>
  <si>
    <t>34</t>
  </si>
  <si>
    <t>7590617030</t>
  </si>
  <si>
    <t>Demontáž desky kolejové - včetně odpojení kabelů</t>
  </si>
  <si>
    <t>1582402667</t>
  </si>
  <si>
    <t>35</t>
  </si>
  <si>
    <t>7590717030R</t>
  </si>
  <si>
    <t>Demontáž betonových základů světelných návěstidel</t>
  </si>
  <si>
    <t>1019511112</t>
  </si>
  <si>
    <t>36</t>
  </si>
  <si>
    <t>7590717032</t>
  </si>
  <si>
    <t>Demontáž světelného návěstidla jednostranného stožárového se 2 svítilnami - bez bourání (demontáže) základu</t>
  </si>
  <si>
    <t>-1319970828</t>
  </si>
  <si>
    <t>37</t>
  </si>
  <si>
    <t>7590717034</t>
  </si>
  <si>
    <t>Demontáž světelného návěstidla jednostranného stožárového se 3 svítilnami - bez bourání (demontáže) základu</t>
  </si>
  <si>
    <t>-484573604</t>
  </si>
  <si>
    <t>38</t>
  </si>
  <si>
    <t>7590717036</t>
  </si>
  <si>
    <t>Demontáž světelného návěstidla jednostranného stožárového se 4 svítilnami - bez bourání (demontáže) základu</t>
  </si>
  <si>
    <t>-1967364892</t>
  </si>
  <si>
    <t>39</t>
  </si>
  <si>
    <t>7590717042</t>
  </si>
  <si>
    <t>Demontáž světelného návěstidla jednostranného stožárového s 5 svítilnami - bez bourání (demontáže) základu</t>
  </si>
  <si>
    <t>-740421397</t>
  </si>
  <si>
    <t>40</t>
  </si>
  <si>
    <t>7590717122</t>
  </si>
  <si>
    <t>Demontáž světelného návěstidla trpasličího z betonového základu se 2 svítilnami - bez bourání (demontáže) základu</t>
  </si>
  <si>
    <t>-375251917</t>
  </si>
  <si>
    <t>41</t>
  </si>
  <si>
    <t>7590717126</t>
  </si>
  <si>
    <t>Demontáž světelného návěstidla trpasličího z betonového základu se 4 svítilnami - bez bourání (demontáže) základu</t>
  </si>
  <si>
    <t>2066579023</t>
  </si>
  <si>
    <t>42</t>
  </si>
  <si>
    <t>7591017030</t>
  </si>
  <si>
    <t>Demontáž elektromotorického přestavníku z výhybky s kontrolou jazyků</t>
  </si>
  <si>
    <t>-1733334327</t>
  </si>
  <si>
    <t>43</t>
  </si>
  <si>
    <t>7592907020</t>
  </si>
  <si>
    <t>Demontáž bloku baterie niklokadmiové kapacity do 200 Ah</t>
  </si>
  <si>
    <t>-624547067</t>
  </si>
  <si>
    <t>44</t>
  </si>
  <si>
    <t>7593007012</t>
  </si>
  <si>
    <t>Demontáž dobíječe, usměrňovače, napáječe nástěnného</t>
  </si>
  <si>
    <t>376647800</t>
  </si>
  <si>
    <t>45</t>
  </si>
  <si>
    <t>7593317050</t>
  </si>
  <si>
    <t>Demontáž stojanu kabelového pro kabelové závěry a rozdělovací spojky</t>
  </si>
  <si>
    <t>1335333797</t>
  </si>
  <si>
    <t>46</t>
  </si>
  <si>
    <t>7593317100R</t>
  </si>
  <si>
    <t>Demontáž zabezpečovacího stojanu včetně relé</t>
  </si>
  <si>
    <t>157894705</t>
  </si>
  <si>
    <t>47</t>
  </si>
  <si>
    <t>7593317126</t>
  </si>
  <si>
    <t>Demontáž stojanové řady pro 4-5 stojanů</t>
  </si>
  <si>
    <t>-1514773162</t>
  </si>
  <si>
    <t>48</t>
  </si>
  <si>
    <t>7594107310</t>
  </si>
  <si>
    <t>Demontáž kolejnicového lanového propojení z dřevěných pražců</t>
  </si>
  <si>
    <t>-1875377185</t>
  </si>
  <si>
    <t>49</t>
  </si>
  <si>
    <t>7594207050</t>
  </si>
  <si>
    <t>Demontáž stojánku kabelového KSL, KSLP</t>
  </si>
  <si>
    <t>-1647913631</t>
  </si>
  <si>
    <t>50</t>
  </si>
  <si>
    <t>7594307040</t>
  </si>
  <si>
    <t>Demontáž součástí počítače náprav upevňovací kolejnicové čelisti SK 140</t>
  </si>
  <si>
    <t>390771304</t>
  </si>
  <si>
    <t>51</t>
  </si>
  <si>
    <t>7596917030</t>
  </si>
  <si>
    <t>Demontáž telefonních objektů VTO 3 - 11</t>
  </si>
  <si>
    <t>-827432989</t>
  </si>
  <si>
    <t>52</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</si>
  <si>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</si>
  <si>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</si>
  <si>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t</t>
  </si>
  <si>
    <t>-1171638913</t>
  </si>
  <si>
    <t>02</t>
  </si>
  <si>
    <t>Kabelizace</t>
  </si>
  <si>
    <t>53</t>
  </si>
  <si>
    <t>7590521514</t>
  </si>
  <si>
    <t>Venkovní vedení kabelová - metalické sítě Plněné, párované s ochr. vodičem TCEKPFLEY 3 P 1,0 D</t>
  </si>
  <si>
    <t>m</t>
  </si>
  <si>
    <t>1338901863</t>
  </si>
  <si>
    <t>54</t>
  </si>
  <si>
    <t>7590521519</t>
  </si>
  <si>
    <t>Venkovní vedení kabelová - metalické sítě Plněné, párované s ochr. vodičem TCEKPFLEY 4 P 1,0 D</t>
  </si>
  <si>
    <t>372634442</t>
  </si>
  <si>
    <t>55</t>
  </si>
  <si>
    <t>7590521529</t>
  </si>
  <si>
    <t>Venkovní vedení kabelová - metalické sítě Plněné, párované s ochr. vodičem TCEKPFLEY 7 P 1,0 D</t>
  </si>
  <si>
    <t>-1409961601</t>
  </si>
  <si>
    <t>56</t>
  </si>
  <si>
    <t>7590521534</t>
  </si>
  <si>
    <t>Venkovní vedení kabelová - metalické sítě Plněné, párované s ochr. vodičem TCEKPFLEY 12 P 1,0 D</t>
  </si>
  <si>
    <t>-116173594</t>
  </si>
  <si>
    <t>57</t>
  </si>
  <si>
    <t>7590521539</t>
  </si>
  <si>
    <t>Venkovní vedení kabelová - metalické sítě Plněné, párované s ochr. vodičem TCEKPFLEY 16 P 1,0 D</t>
  </si>
  <si>
    <t>-2031011285</t>
  </si>
  <si>
    <t>58</t>
  </si>
  <si>
    <t>7590521544</t>
  </si>
  <si>
    <t>Venkovní vedení kabelová - metalické sítě Plněné, párované s ochr. vodičem TCEKPFLEY 24 P 1,0 D</t>
  </si>
  <si>
    <t>-1970106441</t>
  </si>
  <si>
    <t>59</t>
  </si>
  <si>
    <t>7590521554</t>
  </si>
  <si>
    <t>Venkovní vedení kabelová - metalické sítě Plněné, párované s ochr. vodičem TCEKPFLEY 48 P 1,0 D</t>
  </si>
  <si>
    <t>1566141836</t>
  </si>
  <si>
    <t>60</t>
  </si>
  <si>
    <t>7492553010</t>
  </si>
  <si>
    <t>Montáž kabelů 2- a 3-žílových Cu do 16 mm2 - uložení do země, chráničky, na rošty, pod omítku apod.</t>
  </si>
  <si>
    <t>-1943329399</t>
  </si>
  <si>
    <t>61</t>
  </si>
  <si>
    <t>7593501125</t>
  </si>
  <si>
    <t>Trasy kabelového vedení Chráničky optického kabelu HDPE 6040 průměr 40/33 mm</t>
  </si>
  <si>
    <t>1249629318</t>
  </si>
  <si>
    <t>62</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</si>
  <si>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</si>
  <si>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</si>
  <si>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1023753400</t>
  </si>
  <si>
    <t>63</t>
  </si>
  <si>
    <t>7590125030</t>
  </si>
  <si>
    <t>Montáž skříně PSK, SKP, SPP - postavení na betonový základ, montáž rámu do skříně, propojení prvků rámu s panelem svorkovnic drátovou formou, zatažení kabelů bez zhotovení a zapojení kabelových forem. Bez kabelových příchytek</t>
  </si>
  <si>
    <t>187310307</t>
  </si>
  <si>
    <t>7590140150</t>
  </si>
  <si>
    <t>Závěry Závěr kabelový UPMP-WM I. (CV736709001)</t>
  </si>
  <si>
    <t>-1140214595</t>
  </si>
  <si>
    <t>65</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</si>
  <si>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</si>
  <si>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</si>
  <si>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-1496967342</t>
  </si>
  <si>
    <t>66</t>
  </si>
  <si>
    <t>7593500171</t>
  </si>
  <si>
    <t>Trasy kabelového vedení Kabelové žlaby Kanál kabelový pochozí s uzamykatelným víkem kopolymer propylenu s protipožárním aditivem vnitřní rozměry 1000x250x150mm</t>
  </si>
  <si>
    <t>1502944966</t>
  </si>
  <si>
    <t>67</t>
  </si>
  <si>
    <t>7590541429</t>
  </si>
  <si>
    <t>Slaboproudé rozvody, kabely pro přívod a vnitřní instalaci Spojky metalických kabelů a příslušenství Teplem smrštitelná zesílená spojka pro netlakované kabely XAGA 500-43/8-150/EY</t>
  </si>
  <si>
    <t>1171377038</t>
  </si>
  <si>
    <t>68</t>
  </si>
  <si>
    <t>7590541454</t>
  </si>
  <si>
    <t>Slaboproudé rozvody, kabely pro přívod a vnitřní instalaci Spojky metalických kabelů a příslušenství Teplem smrštitelná zesílená spojka pro netlakované kabely XAGA 500-55/12-300/EY</t>
  </si>
  <si>
    <t>-696163013</t>
  </si>
  <si>
    <t>69</t>
  </si>
  <si>
    <t>7596001735</t>
  </si>
  <si>
    <t>Rádiová zařízení Sdružovač, zátěž apod. RV3 STOP TRS</t>
  </si>
  <si>
    <t>425790007</t>
  </si>
  <si>
    <t>70</t>
  </si>
  <si>
    <t>7590525178</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</si>
  <si>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</si>
  <si>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925425723</t>
  </si>
  <si>
    <t>71</t>
  </si>
  <si>
    <t>7492501715</t>
  </si>
  <si>
    <t>Kabely, vodiče, šňůry Cu - nn Kabel silový 2 a 3-žílový Cu, plastová izolace CYKY 2O6 (2Dx6), NYM-O 2x6</t>
  </si>
  <si>
    <t>-1823821520</t>
  </si>
  <si>
    <t>72</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</si>
  <si>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</si>
  <si>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</si>
  <si>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1470339361</t>
  </si>
  <si>
    <t>73</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</si>
  <si>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</si>
  <si>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</si>
  <si>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1285765856</t>
  </si>
  <si>
    <t>74</t>
  </si>
  <si>
    <t>7590525232</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</si>
  <si>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</si>
  <si>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1109286762</t>
  </si>
  <si>
    <t>75</t>
  </si>
  <si>
    <t>7590525233</t>
  </si>
  <si>
    <t>Montáž kabelu návěstního volně uloženého s jádrem 1 mm Cu TCEKEZE, TCEKFE, TCEKPFLEY, TCEKPFLEZE do 61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</si>
  <si>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-932518188</t>
  </si>
  <si>
    <t>76</t>
  </si>
  <si>
    <t>7590555138</t>
  </si>
  <si>
    <t>Montáž forma pro kabely TCEKPFLE, TCEKPFLEY, TCEKPFLEZE, TCEKPFLEZY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</si>
  <si>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-1039779956</t>
  </si>
  <si>
    <t>77</t>
  </si>
  <si>
    <t>7590555146</t>
  </si>
  <si>
    <t>Montáž forma pro kabely TCEKPFLE, TCEKPFLEY, TCEKPFLEZE, TCEKPFLEZY do 48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</si>
  <si>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-2122155684</t>
  </si>
  <si>
    <t>78</t>
  </si>
  <si>
    <t>7590520604</t>
  </si>
  <si>
    <t>Venkovní vedení kabelová - metalické sítě Plněné 4x0,8 TCEPKPFLEY 3 x 4 x 0,8</t>
  </si>
  <si>
    <t>1291427339</t>
  </si>
  <si>
    <t>79</t>
  </si>
  <si>
    <t>7590520624</t>
  </si>
  <si>
    <t>Venkovní vedení kabelová - metalické sítě Plněné 4x0,8 TCEPKPFLEY 10 x 4 x 0,8</t>
  </si>
  <si>
    <t>425018977</t>
  </si>
  <si>
    <t>80</t>
  </si>
  <si>
    <t>7590565018</t>
  </si>
  <si>
    <t>Spojování a ukončení kabelů optických v optickém rozvaděči pro 48 vláken - práce spojené s montáží specifikované kabelizace specifikovaným způsobem</t>
  </si>
  <si>
    <t>143323136</t>
  </si>
  <si>
    <t>81</t>
  </si>
  <si>
    <t>7593505202</t>
  </si>
  <si>
    <t>Uložení HDPE trubky pro optický kabel do výkopu bez zřízení lože a bez krytí</t>
  </si>
  <si>
    <t>1576943745</t>
  </si>
  <si>
    <t>82</t>
  </si>
  <si>
    <t>7593505310</t>
  </si>
  <si>
    <t>Zatažení optického kabelu do ochranné HDPE trubky</t>
  </si>
  <si>
    <t>-42109695</t>
  </si>
  <si>
    <t>83</t>
  </si>
  <si>
    <t>7596005275</t>
  </si>
  <si>
    <t>Montáž radiobloku TRS (AŽD008) DCom včetně měření - oživení</t>
  </si>
  <si>
    <t>1615876829</t>
  </si>
  <si>
    <t>84</t>
  </si>
  <si>
    <t>7491403530</t>
  </si>
  <si>
    <t>Kabelové rošty a žlaby Kabelové žlaby plechové, pozinkované MARS EKO 500/100 5107</t>
  </si>
  <si>
    <t>-482753555</t>
  </si>
  <si>
    <t>85</t>
  </si>
  <si>
    <t>7590560084</t>
  </si>
  <si>
    <t>Optické kabely Optické kabely střední konstrukce pro záfuk, přifuk do HDPE chráničky 48 vl.8x6 vl./trubička, HDPE plášť 8,1 mm (6 el.)</t>
  </si>
  <si>
    <t>1089958752</t>
  </si>
  <si>
    <t>86</t>
  </si>
  <si>
    <t>7598035070</t>
  </si>
  <si>
    <t>Měření parametrů optického kabelu na třech vlnových délkách metodou OTDR a TM po položení nebo zavěšení, kabelu se 48 vlákny - včetně vyhotovení měřícího protokolu</t>
  </si>
  <si>
    <t>-121697989</t>
  </si>
  <si>
    <t>87</t>
  </si>
  <si>
    <t>7590560651-R1</t>
  </si>
  <si>
    <t>Optické kabely Spojky a příslušenství pro optické sítě Ostatní Rozvaděč optický pro 48 vláken (19")</t>
  </si>
  <si>
    <t>941468769</t>
  </si>
  <si>
    <t>88</t>
  </si>
  <si>
    <t>7590560651-R2</t>
  </si>
  <si>
    <t>Optické kabely Spojky a příslušenství pro optické sítě Ostatní Rozvaděč optický pro 144 vláken (na zeď)</t>
  </si>
  <si>
    <t>367957311</t>
  </si>
  <si>
    <t>89</t>
  </si>
  <si>
    <t>7590560671</t>
  </si>
  <si>
    <t>Optické kabely Spojky a příslušenství pro optické sítě Optické Pigtaily SM 9/125 E 2000 H+S</t>
  </si>
  <si>
    <t>-442098759</t>
  </si>
  <si>
    <t>90</t>
  </si>
  <si>
    <t>7590560868</t>
  </si>
  <si>
    <t>Optické kabely Spojky a příslušenství pro optické sítě Optické Adaptéry E2000/APC (H+S), with flange, na šroubky</t>
  </si>
  <si>
    <t>-958079864</t>
  </si>
  <si>
    <t>91</t>
  </si>
  <si>
    <t>7590560641</t>
  </si>
  <si>
    <t>Optické kabely Spojky a příslušenství pro optické sítě Ostatní Spojovací kazety s víčkem</t>
  </si>
  <si>
    <t>1331154093</t>
  </si>
  <si>
    <t>92</t>
  </si>
  <si>
    <t>7593501790</t>
  </si>
  <si>
    <t>Trasy kabelového vedení Kabelové označníky Označník kabelový 4 hranný 15x15x53cm (HM0592111070000)</t>
  </si>
  <si>
    <t>-1989679386</t>
  </si>
  <si>
    <t>93</t>
  </si>
  <si>
    <t>7593501800R</t>
  </si>
  <si>
    <t>Trasy kabelového vedení Lokátory a markery Ball Marker 1401-XR, oranžový telekomunikace</t>
  </si>
  <si>
    <t>-1581513987</t>
  </si>
  <si>
    <t>94</t>
  </si>
  <si>
    <t>7593500600</t>
  </si>
  <si>
    <t>Trasy kabelového vedení Kabelové krycí desky a pásy Fólie výstražná modrá š. 34cm (HM0673909991034)</t>
  </si>
  <si>
    <t>385400319</t>
  </si>
  <si>
    <t>95</t>
  </si>
  <si>
    <t>7598035170</t>
  </si>
  <si>
    <t>Kontrola tlakutěsnosti HDPE trubky v úseku do 2 000 m</t>
  </si>
  <si>
    <t>696854239</t>
  </si>
  <si>
    <t>96</t>
  </si>
  <si>
    <t>7598035175</t>
  </si>
  <si>
    <t>Kontrola tlakutěsnosti HDPE trubky za každý metr přes 2 000 m</t>
  </si>
  <si>
    <t>-1716358728</t>
  </si>
  <si>
    <t>97</t>
  </si>
  <si>
    <t>7598035190</t>
  </si>
  <si>
    <t>Kontrola průchodnosti trubky pro optický kabel</t>
  </si>
  <si>
    <t>km</t>
  </si>
  <si>
    <t>1927401219</t>
  </si>
  <si>
    <t>98</t>
  </si>
  <si>
    <t>7491100130</t>
  </si>
  <si>
    <t>Trubková vedení Ohebné elektroinstalační trubky KOPOFLEX 110 rudá</t>
  </si>
  <si>
    <t>-1906671922</t>
  </si>
  <si>
    <t>99</t>
  </si>
  <si>
    <t>7491100230</t>
  </si>
  <si>
    <t>Trubková vedení Ohebné elektroinstalační trubky KOPOFLEX 160 rudá</t>
  </si>
  <si>
    <t>687414588</t>
  </si>
  <si>
    <t>7590120090</t>
  </si>
  <si>
    <t>Skříně Skříň kabelová pomocná SKP 76 svorkovnice WAGO (CV490449013)</t>
  </si>
  <si>
    <t>-1595497509</t>
  </si>
  <si>
    <t>TECH</t>
  </si>
  <si>
    <t>technologie</t>
  </si>
  <si>
    <t>STOJ</t>
  </si>
  <si>
    <t>Stojany a skříně ZAB. ZAŘ., vybavení rel. mistnosti</t>
  </si>
  <si>
    <t>101</t>
  </si>
  <si>
    <t>7593310000R1</t>
  </si>
  <si>
    <t>Konstrukční díly Skříň kabelová DIN včetně doplnění PO pro PNS-03</t>
  </si>
  <si>
    <t>621430088</t>
  </si>
  <si>
    <t>102</t>
  </si>
  <si>
    <t>7593310000R2</t>
  </si>
  <si>
    <t>Konstrukční díly Skříň (stojan) napájecí skříň NS s měniči</t>
  </si>
  <si>
    <t>1247352208</t>
  </si>
  <si>
    <t>103</t>
  </si>
  <si>
    <t>7593310860</t>
  </si>
  <si>
    <t>Konstrukční díly Stojan pod baterie (CV621849001)</t>
  </si>
  <si>
    <t>-1060478828</t>
  </si>
  <si>
    <t>104</t>
  </si>
  <si>
    <t>7592910315</t>
  </si>
  <si>
    <t>Baterie Staniční akumulátory Rekombinační zátka AquaGen Premium Top V (použití od 301 Ah)</t>
  </si>
  <si>
    <t>497375643</t>
  </si>
  <si>
    <t>105</t>
  </si>
  <si>
    <t>7593000280</t>
  </si>
  <si>
    <t>Dobíječe, usměrňovače, napáječe Usměrňovač D400 G24/125, stacionární oceloplechová skříň 1500x600x600, rozšířená stavová indikace opticky i bezpotenciálově, autoamtické testování baterie, programovatelná nabíjecí automatika.</t>
  </si>
  <si>
    <t>-1218210365</t>
  </si>
  <si>
    <t>106</t>
  </si>
  <si>
    <t>7593310000R3</t>
  </si>
  <si>
    <t>Konstrukční díly Skříň (stojan) logiky Počítačů náprav a TP PNS-03 (včetně pomocného materiálu)</t>
  </si>
  <si>
    <t>-64057046</t>
  </si>
  <si>
    <t>107</t>
  </si>
  <si>
    <t>7593310000R4</t>
  </si>
  <si>
    <t>Konstrukční díly Skříň (stojan)technologie a TP</t>
  </si>
  <si>
    <t>1305533134</t>
  </si>
  <si>
    <t>108</t>
  </si>
  <si>
    <t>7593310000R5</t>
  </si>
  <si>
    <t>Konstrukční díly  Skříň (stojan) volných vazeb</t>
  </si>
  <si>
    <t>423895243</t>
  </si>
  <si>
    <t>VEN-PN</t>
  </si>
  <si>
    <t>Počítače náprav</t>
  </si>
  <si>
    <t>109</t>
  </si>
  <si>
    <t>7592010176</t>
  </si>
  <si>
    <t>Kolové senzory a snímače počítačů náprav Matice samojistná FS M10</t>
  </si>
  <si>
    <t>318134475</t>
  </si>
  <si>
    <t>110</t>
  </si>
  <si>
    <t>7592010172</t>
  </si>
  <si>
    <t>Kolové senzory a snímače počítačů náprav Připevňovací čep BBK pro upevňovací soupravu SK140</t>
  </si>
  <si>
    <t>pár</t>
  </si>
  <si>
    <t>60149442</t>
  </si>
  <si>
    <t>111</t>
  </si>
  <si>
    <t>7592010178</t>
  </si>
  <si>
    <t>Kolové senzory a snímače počítačů náprav Matice samojistná FS M12</t>
  </si>
  <si>
    <t>1409644079</t>
  </si>
  <si>
    <t>112</t>
  </si>
  <si>
    <t>7592010186</t>
  </si>
  <si>
    <t>Kolové senzory a snímače počítačů náprav Přepěťová ochrana EPO</t>
  </si>
  <si>
    <t>-1280797963</t>
  </si>
  <si>
    <t>113</t>
  </si>
  <si>
    <t>7592010270</t>
  </si>
  <si>
    <t>Kolové senzory a snímače počítačů náprav Zkušební přípravek PB200</t>
  </si>
  <si>
    <t>-855752028</t>
  </si>
  <si>
    <t>114</t>
  </si>
  <si>
    <t>7592010505</t>
  </si>
  <si>
    <t>Kolové senzory a snímače počítačů náprav Převodník signálů PNS-03</t>
  </si>
  <si>
    <t>-1976532003</t>
  </si>
  <si>
    <t>115</t>
  </si>
  <si>
    <t>7592010510</t>
  </si>
  <si>
    <t>Kolové senzory a snímače počítačů náprav Zapojovací skříňka 1 (1 počítací bod, 1 vstup)PNS-03</t>
  </si>
  <si>
    <t>-1174635478</t>
  </si>
  <si>
    <t>116</t>
  </si>
  <si>
    <t>7592010102</t>
  </si>
  <si>
    <t>Kolové senzory a snímače počítačů náprav Snímač průjezdu kola RSR 180 (5 m kabel)</t>
  </si>
  <si>
    <t>-1568643228</t>
  </si>
  <si>
    <t>117</t>
  </si>
  <si>
    <t>7594300686</t>
  </si>
  <si>
    <t>Počítače náprav Vnitřní prvky PN PNS-03 Údržbářský počítač ST00 245</t>
  </si>
  <si>
    <t>1328258336</t>
  </si>
  <si>
    <t>118</t>
  </si>
  <si>
    <t>7592010142</t>
  </si>
  <si>
    <t>Kolové senzory a snímače počítačů náprav Neoprénová ochr. hadice 4,8 m</t>
  </si>
  <si>
    <t>-584203955</t>
  </si>
  <si>
    <t>119</t>
  </si>
  <si>
    <t>7592010152</t>
  </si>
  <si>
    <t>Kolové senzory a snímače počítačů náprav Montážní sada neoprénové ochr.hadice</t>
  </si>
  <si>
    <t>-1532228998</t>
  </si>
  <si>
    <t>120</t>
  </si>
  <si>
    <t>7592010166</t>
  </si>
  <si>
    <t>Kolové senzory a snímače počítačů náprav Upevňovací souprava SK140</t>
  </si>
  <si>
    <t>-1359521309</t>
  </si>
  <si>
    <t>121</t>
  </si>
  <si>
    <t>7594300688</t>
  </si>
  <si>
    <t>Počítače náprav Vnitřní prvky PN PNS-03 Hloubkoměr ST00 246</t>
  </si>
  <si>
    <t>498895859</t>
  </si>
  <si>
    <t>122</t>
  </si>
  <si>
    <t>7592005052</t>
  </si>
  <si>
    <t>Montáž počítacího bodu (senzoru) RSR 180 s převodníkem MegaPN - uložení a připevnění na určené místo, seřízení polohy, přezkoušení</t>
  </si>
  <si>
    <t>481768876</t>
  </si>
  <si>
    <t>123</t>
  </si>
  <si>
    <t>7594305010</t>
  </si>
  <si>
    <t>Montáž součástí počítače náprav vyhodnocovací části</t>
  </si>
  <si>
    <t>-1600020916</t>
  </si>
  <si>
    <t>124</t>
  </si>
  <si>
    <t>7594305015</t>
  </si>
  <si>
    <t>Montáž součástí počítače náprav neoprénové ochranné hadice se soupravou pro upevnění k pražci</t>
  </si>
  <si>
    <t>583386783</t>
  </si>
  <si>
    <t>125</t>
  </si>
  <si>
    <t>7594305020</t>
  </si>
  <si>
    <t>Montáž součástí počítače náprav bleskojistkové svorkovnice</t>
  </si>
  <si>
    <t>-161579677</t>
  </si>
  <si>
    <t>126</t>
  </si>
  <si>
    <t>7594305025</t>
  </si>
  <si>
    <t>Montáž součástí počítače náprav přepěťové ochrany napájení</t>
  </si>
  <si>
    <t>880727399</t>
  </si>
  <si>
    <t>127</t>
  </si>
  <si>
    <t>7594305040</t>
  </si>
  <si>
    <t>Montáž součástí počítače náprav upevňovací kolejnicové čelisti SK 140</t>
  </si>
  <si>
    <t>-1642206866</t>
  </si>
  <si>
    <t>7598095090</t>
  </si>
  <si>
    <t>Přezkoušení a regulace počítače náprav včetně vyhotovení protokolu za 1 úsek - provedení příslušných měření, nastavení zařízení, přezkoušení funkce a vyhotovení protokolu</t>
  </si>
  <si>
    <t>419104687</t>
  </si>
  <si>
    <t>PSV</t>
  </si>
  <si>
    <t>Práce a dodávky PSV</t>
  </si>
  <si>
    <t>742</t>
  </si>
  <si>
    <t>Elektroinstalace - slaboproud</t>
  </si>
  <si>
    <t>129</t>
  </si>
  <si>
    <t>75B211R</t>
  </si>
  <si>
    <t>JEDNOTNÉ OVLÁDACÍ PRACOVIŠTĚ (JOP), TECHNOLOGIE, NEZÁLOHOVANÉ - DODÁVKA</t>
  </si>
  <si>
    <t>KUS</t>
  </si>
  <si>
    <t>-208023355</t>
  </si>
  <si>
    <t>130</t>
  </si>
  <si>
    <t>75B217R</t>
  </si>
  <si>
    <t>JEDNOTNÉ OVLÁDACÍ PRACOVIŠTĚ (JOP), TECHNOLOGIE, NEZÁLOHOVANÉ - MONTÁŽ</t>
  </si>
  <si>
    <t>125370023</t>
  </si>
  <si>
    <t>131</t>
  </si>
  <si>
    <t>75B221R</t>
  </si>
  <si>
    <t>SERVISNÍ A DIAGNOSTICKÉ PRACOVIŠTĚ, TECHNOLOGIE - DODÁVKA</t>
  </si>
  <si>
    <t>1317172789</t>
  </si>
  <si>
    <t>132</t>
  </si>
  <si>
    <t>75B227R</t>
  </si>
  <si>
    <t>SERVISNÍ A DIAGNOSTICKÉ PRACOVIŠTĚ, TECHNOLOGIE - MONTÁŽ</t>
  </si>
  <si>
    <t>-501220178</t>
  </si>
  <si>
    <t>133</t>
  </si>
  <si>
    <t>75B231R</t>
  </si>
  <si>
    <t>GRAFICKO-TECHNOLOGICKÁ NADSTAVBA - DODÁVKA</t>
  </si>
  <si>
    <t>1579704661</t>
  </si>
  <si>
    <t>134</t>
  </si>
  <si>
    <t>75B237R</t>
  </si>
  <si>
    <t>GRAFICKO-TECHNOLOGICKÁ NADSTAVBA - MONTÁŽ</t>
  </si>
  <si>
    <t>1605157359</t>
  </si>
  <si>
    <t>135</t>
  </si>
  <si>
    <t>75B261R</t>
  </si>
  <si>
    <t>NÁBYTEK PRO JOP A SERVISNÍ A DIAGNOSTICKÉ PRACOVIŠTĚ - STOLY PEVNÉ PRO JEDNO PRACOVIŠTĚ - DODÁVKA</t>
  </si>
  <si>
    <t>314520796</t>
  </si>
  <si>
    <t>136</t>
  </si>
  <si>
    <t>75B267R</t>
  </si>
  <si>
    <t>NÁBYTEK PRO JOP A SERVISNÍ A DIAGNOSTICKÉ PRACOVIŠTĚ - STOLY PEVNÉ PRO JEDNO PRACOVIŠTĚ - MONTÁŽ</t>
  </si>
  <si>
    <t>-1631961166</t>
  </si>
  <si>
    <t>137</t>
  </si>
  <si>
    <t>75B871R</t>
  </si>
  <si>
    <t>ZAŘÍZENÍ BEZPEČNÉ KOMUNIKACE MEZI ZABEZPEČOVACÍMI ZAŘÍZENÍMI (32 PERIFERIÍ) - DODÁVKA</t>
  </si>
  <si>
    <t>82738784</t>
  </si>
  <si>
    <t>138</t>
  </si>
  <si>
    <t>75B877R</t>
  </si>
  <si>
    <t>ZAŘÍZENÍ BEZPEČNÉ KOMUNIKACE MEZI ZABEZPEČOVACÍMI ZAŘÍZENÍMI (32 PERIFERIÍ) - MONTÁŽ</t>
  </si>
  <si>
    <t>1536184922</t>
  </si>
  <si>
    <t>139</t>
  </si>
  <si>
    <t>75B911R</t>
  </si>
  <si>
    <t>ZÁKLADNÍ SW ELEKTRONICKÉHO STAVĚDLA S RELÉOVÝM ROZHRANÍM - DODÁVKA</t>
  </si>
  <si>
    <t>-391882808</t>
  </si>
  <si>
    <t>140</t>
  </si>
  <si>
    <t>75B981R</t>
  </si>
  <si>
    <t>SW PRO GRAFICKO-TECHNOLOGICKOU NADSTAVBU - DODÁVKA</t>
  </si>
  <si>
    <t>2113958103</t>
  </si>
  <si>
    <t>141</t>
  </si>
  <si>
    <t>75B987R</t>
  </si>
  <si>
    <t>SW PRO GRAFICKO-TECHNOLOGICKOU NADSTAVBU - MONTÁŽ</t>
  </si>
  <si>
    <t>-1203826303</t>
  </si>
  <si>
    <t>142</t>
  </si>
  <si>
    <t>998742101R</t>
  </si>
  <si>
    <t>Přesun hmot tonážní pro slaboproud v objektech v do 6 m</t>
  </si>
  <si>
    <t>1175083386</t>
  </si>
  <si>
    <t>OST</t>
  </si>
  <si>
    <t>Ostatní</t>
  </si>
  <si>
    <t>143</t>
  </si>
  <si>
    <t>7491403390</t>
  </si>
  <si>
    <t>Kabelové rošty a žlaby Kabelové žlaby drátěné, pozinkované MERKUR 400/100 M2 galv.zinek</t>
  </si>
  <si>
    <t>-2074560360</t>
  </si>
  <si>
    <t>144</t>
  </si>
  <si>
    <t>7491454018</t>
  </si>
  <si>
    <t>Montáž drátěných kabelových roštů výšky 60 mm, šířky 422 mm - včetně rozměření, usazení, vyvážení, upevnění, sváření, elektrického pospojování</t>
  </si>
  <si>
    <t>-224908136</t>
  </si>
  <si>
    <t>145</t>
  </si>
  <si>
    <t>7491652040</t>
  </si>
  <si>
    <t>Montáž vnějšího uzemnění zemnící tyče z pozinkované oceli (FeZn), délky do 2 m - zemnící tyče (horní konec tyče min. 80 cm pod povrchem) včetně připojení tyče k pásku</t>
  </si>
  <si>
    <t>-522998800</t>
  </si>
  <si>
    <t>146</t>
  </si>
  <si>
    <t>7491600260</t>
  </si>
  <si>
    <t>Uzemnění Vnější Tyč ZT 1,5t T-profil zemnící</t>
  </si>
  <si>
    <t>2125279091</t>
  </si>
  <si>
    <t>147</t>
  </si>
  <si>
    <t>7492500850</t>
  </si>
  <si>
    <t>Kabely, vodiče, šňůry Cu - nn Vodič jednožílový Cu, plastová izolace H07V-K 16 černý (CYA)</t>
  </si>
  <si>
    <t>-655126220</t>
  </si>
  <si>
    <t>148</t>
  </si>
  <si>
    <t>7492500880</t>
  </si>
  <si>
    <t>Kabely, vodiče, šňůry Cu - nn Vodič jednožílový Cu, plastová izolace H07V-K 16 žz (CYA)</t>
  </si>
  <si>
    <t>-1731407443</t>
  </si>
  <si>
    <t>149</t>
  </si>
  <si>
    <t>7492501230</t>
  </si>
  <si>
    <t>Kabely, vodiče, šňůry Cu - nn Vodič jednožílový Cu, plastová izolace H07V-K 50 černý (CYA)</t>
  </si>
  <si>
    <t>1018026818</t>
  </si>
  <si>
    <t>150</t>
  </si>
  <si>
    <t>7492501760</t>
  </si>
  <si>
    <t>Kabely, vodiče, šňůry Cu - nn Kabel silový 2 a 3-žílový Cu, plastová izolace CYKY 3J1,5 (3Cx 1,5)</t>
  </si>
  <si>
    <t>1115577102</t>
  </si>
  <si>
    <t>151</t>
  </si>
  <si>
    <t>7492501770</t>
  </si>
  <si>
    <t>Kabely, vodiče, šňůry Cu - nn Kabel silový 2 a 3-žílový Cu, plastová izolace CYKY 3J2,5 (3Cx 2,5)</t>
  </si>
  <si>
    <t>416791734</t>
  </si>
  <si>
    <t>152</t>
  </si>
  <si>
    <t>7492502030</t>
  </si>
  <si>
    <t>Kabely, vodiče, šňůry Cu - nn Kabel silový 4 a 5-žílový Cu, plastová izolace CYKY 5J6 (5Cx6)</t>
  </si>
  <si>
    <t>499312639</t>
  </si>
  <si>
    <t>153</t>
  </si>
  <si>
    <t>7499250520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</si>
  <si>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</si>
  <si>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-340447126</t>
  </si>
  <si>
    <t>154</t>
  </si>
  <si>
    <t>7499356070</t>
  </si>
  <si>
    <t>Zkoušky a prohlídky elektrických přístrojů - ostatní kapacitní zkouška staničních baterií 24 V</t>
  </si>
  <si>
    <t>-1806981556</t>
  </si>
  <si>
    <t>155</t>
  </si>
  <si>
    <t>7499451510</t>
  </si>
  <si>
    <t>Vyhotovení zprávy o posouzení bezpečnosti (rizik) včetně analýzy a hodnocení rizik - v souladu s nařízením Evropské komise (ES) č. 352/52009 v rozsahu tohoto SO/PS</t>
  </si>
  <si>
    <t>-1542483164</t>
  </si>
  <si>
    <t>156</t>
  </si>
  <si>
    <t>7499751030</t>
  </si>
  <si>
    <t>Dokončovací práce zkušební provoz - včetně prokázání technických a kvalitativních parametrů zařízení</t>
  </si>
  <si>
    <t>hod</t>
  </si>
  <si>
    <t>-494023504</t>
  </si>
  <si>
    <t>157</t>
  </si>
  <si>
    <t>7590540519</t>
  </si>
  <si>
    <t>Slaboproudé rozvody, kabely pro přívod a vnitřní instalaci UTP/FTP kategorie 5e 100Mhz  1 Gbps UTP Nestíněný vnitřní, drát, nehořlavý, bezhalogenní, nízkodýmavý</t>
  </si>
  <si>
    <t>-73386655</t>
  </si>
  <si>
    <t>158</t>
  </si>
  <si>
    <t>7499751040</t>
  </si>
  <si>
    <t>Dokončovací práce zaškolení obsluhy - seznámení obsluhy s funkcemi zařízení včetně odevzdání dokumentace skutečného provedení</t>
  </si>
  <si>
    <t>52019621</t>
  </si>
  <si>
    <t>159</t>
  </si>
  <si>
    <t>7590185025</t>
  </si>
  <si>
    <t>Montáž klimatizační jednotky včetně rozvodů nad 5 kW - venkovních a vnitřních částí</t>
  </si>
  <si>
    <t>219300404</t>
  </si>
  <si>
    <t>160</t>
  </si>
  <si>
    <t>7590545030</t>
  </si>
  <si>
    <t>Montáž šnůry volně uložené - rozvinutí a vyrovnání šňůry, odříznutí na potřebnou délku a prozvonění. Bez ukončení, zapojení a krabic</t>
  </si>
  <si>
    <t>-1444922608</t>
  </si>
  <si>
    <t>161</t>
  </si>
  <si>
    <t>7590545040</t>
  </si>
  <si>
    <t>Uložení propojovací šňůry do žlabového rozvodu zabezpečovací ústředny - odvinutí, naměření a položení šňůry na lávku nebo do žlabového rozvodu včetně uchycení v ohybech, zakrytí žlabu a zaizolování konců kabelu, prozvonění a označení</t>
  </si>
  <si>
    <t>-866819220</t>
  </si>
  <si>
    <t>162</t>
  </si>
  <si>
    <t>7590545080</t>
  </si>
  <si>
    <t>Ukončení vodičů a lan do D 16 mm2 - včetně odizolování, montáže kabelových ok, odmontování krytu svorkovnice, zapojení na svorku, označení a vyzkoušení</t>
  </si>
  <si>
    <t>úsek</t>
  </si>
  <si>
    <t>-504714699</t>
  </si>
  <si>
    <t>163</t>
  </si>
  <si>
    <t>7590545082</t>
  </si>
  <si>
    <t>Ukončení vodičů a lan do D 50 mm2 - včetně odizolování, montáže kabelových ok, odmontování krytu svorkovnice, zapojení na svorku, označení a vyzkoušení</t>
  </si>
  <si>
    <t>-1857035777</t>
  </si>
  <si>
    <t>164</t>
  </si>
  <si>
    <t>7590545090</t>
  </si>
  <si>
    <t>Připevnění oka ranžírovacího</t>
  </si>
  <si>
    <t>1144377794</t>
  </si>
  <si>
    <t>165</t>
  </si>
  <si>
    <t>7590555244</t>
  </si>
  <si>
    <t>Ukončení kabel CMSM na svorkovnici WAGO přes 7 do 12 žil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</si>
  <si>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1454709539</t>
  </si>
  <si>
    <t>166</t>
  </si>
  <si>
    <t>7590715200</t>
  </si>
  <si>
    <t>Zapojení návěstidla zkušebního - položení a zapojení provizorních kabelů na svorky zkušebního návěstidla a reléových stojanů a vyzkoušení, odpojeni kabelů po vyzkoušení zařízení</t>
  </si>
  <si>
    <t>1291156863</t>
  </si>
  <si>
    <t>167</t>
  </si>
  <si>
    <t>7590717200</t>
  </si>
  <si>
    <t>Odpojení návěstidla zkušebního</t>
  </si>
  <si>
    <t>1586096554</t>
  </si>
  <si>
    <t>168</t>
  </si>
  <si>
    <t>7592905032</t>
  </si>
  <si>
    <t>Montáž bloku baterie olověné 2 V a 4 V kapacity přes 200 Ah - postavení článku, připojení vodičů, ochrana svorek vazelinou, změření napětí, u tekutých baterií kontrola elektrolytu s případným doplněním destilovanou vodou</t>
  </si>
  <si>
    <t>-1876411443</t>
  </si>
  <si>
    <t>169</t>
  </si>
  <si>
    <t>7593005022</t>
  </si>
  <si>
    <t>Montáž dobíječe, usměrňovače, napáječe skříňového vysokého - včetně připojení vodičů elektrické sítě ss rozvodu a uzemnění, přezkoušení funkce</t>
  </si>
  <si>
    <t>-1219373051</t>
  </si>
  <si>
    <t>170</t>
  </si>
  <si>
    <t>7592920155</t>
  </si>
  <si>
    <t>Baterie Staniční akumulátory Pb článek 2V/800 Ah C10 s pancéřovanou trubkovou elektrodou, uzavřený větraný, cena včetně spojovacího materiálu a bateriového nosiče či stojanu</t>
  </si>
  <si>
    <t>10739444</t>
  </si>
  <si>
    <t>171</t>
  </si>
  <si>
    <t>34143334R</t>
  </si>
  <si>
    <t>kabel ovládací flexibilní jádro Cu lanované izolace PVC plášť PVC 300/500V (CMSM) 12x1,00mm2</t>
  </si>
  <si>
    <t>335213867</t>
  </si>
  <si>
    <t>172</t>
  </si>
  <si>
    <t>34143336R</t>
  </si>
  <si>
    <t>kabel ovládací flexibilní jádro Cu lanované izolace PVC plášť PVC 300/500V (CMSM) 12x1,50mm2</t>
  </si>
  <si>
    <t>905535892</t>
  </si>
  <si>
    <t>173</t>
  </si>
  <si>
    <t>34143338R</t>
  </si>
  <si>
    <t>kabel ovládací flexibilní jádro Cu lanované izolace PVC plášť PVC 300/500V (CMSM) 12x2,50mm2</t>
  </si>
  <si>
    <t>1840166958</t>
  </si>
  <si>
    <t>174</t>
  </si>
  <si>
    <t>7593320534</t>
  </si>
  <si>
    <t>Prvky Trafo TOC F5056-034 3kVA 3x400/230V//3x400/230V (HM0374255990005)</t>
  </si>
  <si>
    <t>741807718</t>
  </si>
  <si>
    <t>175</t>
  </si>
  <si>
    <t>7593320501</t>
  </si>
  <si>
    <t>Prvky Trafo JOC U5052-0114 - 1,6kVA 230/210-230-250V (HM0374212300377)</t>
  </si>
  <si>
    <t>-484419178</t>
  </si>
  <si>
    <t>176</t>
  </si>
  <si>
    <t>7593320495</t>
  </si>
  <si>
    <t>Prvky Trafo JOC U4040-0320 - 800VA 220-230-240/150-160-210-220-23 (HM0374212300334)</t>
  </si>
  <si>
    <t>1077231354</t>
  </si>
  <si>
    <t>177</t>
  </si>
  <si>
    <t>7593315160</t>
  </si>
  <si>
    <t>Montáž žlabu skříňové provedení řadového</t>
  </si>
  <si>
    <t>1691496095</t>
  </si>
  <si>
    <t>178</t>
  </si>
  <si>
    <t>7593315162</t>
  </si>
  <si>
    <t>Montáž žlabu skříňové provedení meziřadového</t>
  </si>
  <si>
    <t>1394097313</t>
  </si>
  <si>
    <t>179</t>
  </si>
  <si>
    <t>7593315166</t>
  </si>
  <si>
    <t>Montáž žlabu skříňové provedení bočního</t>
  </si>
  <si>
    <t>-2124392469</t>
  </si>
  <si>
    <t>180</t>
  </si>
  <si>
    <t>7593315176</t>
  </si>
  <si>
    <t>Montáž žlabu skříňové provedení žlabového odbočení</t>
  </si>
  <si>
    <t>-880168713</t>
  </si>
  <si>
    <t>181</t>
  </si>
  <si>
    <t>7593315212</t>
  </si>
  <si>
    <t>Montáž skříně pro elektronické ŽZZ - usazení skříně na místě určení, zapojení</t>
  </si>
  <si>
    <t>313774211</t>
  </si>
  <si>
    <t>182</t>
  </si>
  <si>
    <t>7593330040</t>
  </si>
  <si>
    <t>Výměnné díly Relé NMŠ 1-2000 (HM0404221990407)</t>
  </si>
  <si>
    <t>-509686999</t>
  </si>
  <si>
    <t>183</t>
  </si>
  <si>
    <t>7593335040</t>
  </si>
  <si>
    <t>Montáž malorozměrného relé</t>
  </si>
  <si>
    <t>-1935018314</t>
  </si>
  <si>
    <t>184</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</si>
  <si>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</si>
  <si>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</si>
  <si>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-2030276849</t>
  </si>
  <si>
    <t>185</t>
  </si>
  <si>
    <t>7598095085</t>
  </si>
  <si>
    <t>Přezkoušení a regulace senzoru počítacího bodu - kontrola (nastavení) mechanických parametrů polohy, regulace napájení, kalibrace, kontrola funkce a započítávání, kontrola indikace</t>
  </si>
  <si>
    <t>-471411550</t>
  </si>
  <si>
    <t>186</t>
  </si>
  <si>
    <t>7598095125</t>
  </si>
  <si>
    <t>Přezkoušení a regulace diagnostiky - kontrola zapojení včetně příslušného zkoušení hodnot zařízení</t>
  </si>
  <si>
    <t>-589504864</t>
  </si>
  <si>
    <t>187</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</si>
  <si>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</si>
  <si>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</si>
  <si>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483173612</t>
  </si>
  <si>
    <t>188</t>
  </si>
  <si>
    <t>7590180020</t>
  </si>
  <si>
    <t>Klimatizace Podstropní klimatizační jednotka (venkovní i vnitřní jednotka) nad 5kW do 6,9 kW chlazení.</t>
  </si>
  <si>
    <t>426289469</t>
  </si>
  <si>
    <t>189</t>
  </si>
  <si>
    <t>7590180040</t>
  </si>
  <si>
    <t>Klimatizace Klimatizace - Ovladač</t>
  </si>
  <si>
    <t>733211499</t>
  </si>
  <si>
    <t>190</t>
  </si>
  <si>
    <t>7590180060</t>
  </si>
  <si>
    <t>Klimatizace Kompletní technologické vedení ke klimatizaci nad 5kW (CU potrubí 16/10 včetně izolace, potrubí odvodu kondenzátu, přívodní kabel CYKY 3x2,5 a ovládací kabel CYKY 5x1,5)</t>
  </si>
  <si>
    <t>-1410677759</t>
  </si>
  <si>
    <t>191</t>
  </si>
  <si>
    <t>7590180070</t>
  </si>
  <si>
    <t>Klimatizace Konzole venkovní pro zavěšení klimatizační jednotky</t>
  </si>
  <si>
    <t>1448957931</t>
  </si>
  <si>
    <t>192</t>
  </si>
  <si>
    <t>7590180110</t>
  </si>
  <si>
    <t>Klimatizace plyn R410A</t>
  </si>
  <si>
    <t>kg</t>
  </si>
  <si>
    <t>1009712195</t>
  </si>
  <si>
    <t>193</t>
  </si>
  <si>
    <t>7598095345</t>
  </si>
  <si>
    <t>Aktivace MÚ DISTA</t>
  </si>
  <si>
    <t>-252711328</t>
  </si>
  <si>
    <t>194</t>
  </si>
  <si>
    <t>7598095390</t>
  </si>
  <si>
    <t>Příprava ke komplexním zkouškám za 1 jízdní cestu do 30 výhybek - oživení, seřízení a nastavení zařízení s ohledem na postup jeho uvádění do provozu</t>
  </si>
  <si>
    <t>1661938318</t>
  </si>
  <si>
    <t>195</t>
  </si>
  <si>
    <t>7598095430</t>
  </si>
  <si>
    <t>Příprava ke komplexním zkouškám statických měničů za 1 napájecí systém - oživení, seřízení a nastavení zařízení s ohledem na postup jeho uvádění do provozu</t>
  </si>
  <si>
    <t>873684970</t>
  </si>
  <si>
    <t>196</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</si>
  <si>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</si>
  <si>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</si>
  <si>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-1075788193</t>
  </si>
  <si>
    <t>197</t>
  </si>
  <si>
    <t>7598095500</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</si>
  <si>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</si>
  <si>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1045795432</t>
  </si>
  <si>
    <t>198</t>
  </si>
  <si>
    <t>7598095530</t>
  </si>
  <si>
    <t>Komplexní zkouška diagnostiky za jednu MÚ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</si>
  <si>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1686355845</t>
  </si>
  <si>
    <t>199</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</si>
  <si>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</si>
  <si>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</si>
  <si>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-951364078</t>
  </si>
  <si>
    <t>200</t>
  </si>
  <si>
    <t>7598095575</t>
  </si>
  <si>
    <t>Vyhotovení protokolu UTZ pro TZZ AH bez hradla pro jednu kolej - vykonání prohlídky a zkoušky včetně vyhotovení protokolu podle vyhl. 100/1995 Sb.</t>
  </si>
  <si>
    <t>-671851027</t>
  </si>
  <si>
    <t>PS01.02 - stavební část</t>
  </si>
  <si>
    <t>HSV - Práce a dodávky HSV</t>
  </si>
  <si>
    <t xml:space="preserve">    1 - Zemní práce</t>
  </si>
  <si>
    <t>HSV</t>
  </si>
  <si>
    <t>Práce a dodávky HSV</t>
  </si>
  <si>
    <t>Zemní práce</t>
  </si>
  <si>
    <t>131413711</t>
  </si>
  <si>
    <t>Hloubení zapažených jam ručně s urovnáním dna do předepsaného profilu a spádu v hornině třídy těžitelnosti II skupiny 5 soudržných</t>
  </si>
  <si>
    <t>m3</t>
  </si>
  <si>
    <t>CS ÚRS 2023 02</t>
  </si>
  <si>
    <t>-223205562</t>
  </si>
  <si>
    <t>131451103</t>
  </si>
  <si>
    <t>Hloubení nezapažených jam a zářezů strojně s urovnáním dna do předepsaného profilu a spádu v hornině třídy těžitelnosti II skupiny 5 přes 50 do 100 m3</t>
  </si>
  <si>
    <t>-1618025710</t>
  </si>
  <si>
    <t>132412411</t>
  </si>
  <si>
    <t>Hloubení rýh pod kolejí šířky do 800 mm ručně zapažených i nezapažených, hloubky do 1,5 m objemu do 2 m3 v hornině třídy těžitelnosti II skupiny 5</t>
  </si>
  <si>
    <t>-1103263560</t>
  </si>
  <si>
    <t>132451104</t>
  </si>
  <si>
    <t>Hloubení nezapažených rýh šířky do 800 mm strojně s urovnáním dna do předepsaného profilu a spádu v hornině třídy těžitelnosti II skupiny 5 přes 100 m3</t>
  </si>
  <si>
    <t>-114623973</t>
  </si>
  <si>
    <t>141721214</t>
  </si>
  <si>
    <t>Řízený zemní protlak délky protlaku do 50 m v hornině třídy těžitelnosti I a II, skupiny 1 až 4 včetně zatažení trub v hloubce do 6 m průměru vrtu přes 140 do 180 mm</t>
  </si>
  <si>
    <t>328088465</t>
  </si>
  <si>
    <t>174151101</t>
  </si>
  <si>
    <t>Zásyp sypaninou z jakékoliv horniny strojně s uložením výkopku ve vrstvách se zhutněním jam, šachet, rýh nebo kolem objektů v těchto vykopávkách</t>
  </si>
  <si>
    <t>-1800935745</t>
  </si>
  <si>
    <t>181951114</t>
  </si>
  <si>
    <t>Úprava pláně vyrovnáním výškových rozdílů strojně v hornině třídy těžitelnosti II, skupiny 4 a 5 se zhutněním</t>
  </si>
  <si>
    <t>m2</t>
  </si>
  <si>
    <t>-111839825</t>
  </si>
  <si>
    <t>PS01.03 - VRN</t>
  </si>
  <si>
    <t>VRN - Vedlejší rozpočtové náklady</t>
  </si>
  <si>
    <t>9901000800</t>
  </si>
  <si>
    <t>Doprava obousměrná mechanizací o nosnosti do 3,5 t elektrosoučástek, montážního materiálu, kameniva, písku, dlažebních kostek, suti, atd. do 150 km</t>
  </si>
  <si>
    <t>2053005236</t>
  </si>
  <si>
    <t>Vedlejší rozpočtové náklady</t>
  </si>
  <si>
    <t>022101001</t>
  </si>
  <si>
    <t>Geodetické práce Geodetické práce před opravou</t>
  </si>
  <si>
    <t>%</t>
  </si>
  <si>
    <t>-149300600</t>
  </si>
  <si>
    <t>022101011</t>
  </si>
  <si>
    <t>Geodetické práce Geodetické práce v průběhu opravy</t>
  </si>
  <si>
    <t>301257511</t>
  </si>
  <si>
    <t>022101021</t>
  </si>
  <si>
    <t>Geodetické práce Geodetické práce po ukončení opravy</t>
  </si>
  <si>
    <t>-886669178</t>
  </si>
  <si>
    <t>023101041</t>
  </si>
  <si>
    <t>Projektové práce Projektové práce v rozsahu ZRN (vyjma dále jmenované práce) přes 20 mil. Kč</t>
  </si>
  <si>
    <t>805785233</t>
  </si>
  <si>
    <t>023131011</t>
  </si>
  <si>
    <t>Projektové práce Dokumentace skutečného provedení zabezpečovacích, sdělovacích, elektrických zařízení</t>
  </si>
  <si>
    <t>-1792258025</t>
  </si>
  <si>
    <t>024101301</t>
  </si>
  <si>
    <t>Inženýrská činnost posudky (např. statické aj.) a dozory</t>
  </si>
  <si>
    <t>1374066655</t>
  </si>
  <si>
    <t>031111051</t>
  </si>
  <si>
    <t>Zařízení a vybavení staveniště pronájem ploch</t>
  </si>
  <si>
    <t>-1604607352</t>
  </si>
  <si>
    <t>PS01.04 - NEOCEŇOVAT - dodávky z centrálních smluv SŽ</t>
  </si>
  <si>
    <t>7590710290</t>
  </si>
  <si>
    <t>Návěstidlo trpasl. 2 sv. typ:3603 (CV012525062)</t>
  </si>
  <si>
    <t>ks</t>
  </si>
  <si>
    <t>Centrální nákup 2023-2025</t>
  </si>
  <si>
    <t>-902622185</t>
  </si>
  <si>
    <t>7590710155</t>
  </si>
  <si>
    <t>Návěstidlo stožár. 5 sv. typ:2043 (CV012525031)</t>
  </si>
  <si>
    <t>1079947612</t>
  </si>
  <si>
    <t>7590710100</t>
  </si>
  <si>
    <t>Návěstidlo stožár. 4 sv. typ:2029 (CV012525020)</t>
  </si>
  <si>
    <t>-530312507</t>
  </si>
  <si>
    <t>7590710020</t>
  </si>
  <si>
    <t>Návěstidlo stožár. 2 sv. typ:2004 (CV012525004)</t>
  </si>
  <si>
    <t>1967693494</t>
  </si>
  <si>
    <t>7590710060</t>
  </si>
  <si>
    <t>Návěstidlo stožár. 3 sv. typ:2016 (CV012525012)</t>
  </si>
  <si>
    <t>677814040</t>
  </si>
  <si>
    <t>7590720570</t>
  </si>
  <si>
    <t>Trafo ST 3 R1 (HM0374215010000)</t>
  </si>
  <si>
    <t>1601298239</t>
  </si>
  <si>
    <t>7592701340</t>
  </si>
  <si>
    <t>Sloupek žárově zinkovaný průměr 51 mm délka 4,5 m</t>
  </si>
  <si>
    <t>-306974907</t>
  </si>
  <si>
    <t>7592701360</t>
  </si>
  <si>
    <t>Objímka pro návěstní štít průměr sloupku 50 mm</t>
  </si>
  <si>
    <t>52248248</t>
  </si>
  <si>
    <t>7591010010</t>
  </si>
  <si>
    <t>Přestavník elektromotorický EP 621.1/P (CV200219001)</t>
  </si>
  <si>
    <t>811801829</t>
  </si>
  <si>
    <t>7591010020</t>
  </si>
  <si>
    <t>Přestavník elektromotorický EP 621.2/L (CV200219002)</t>
  </si>
  <si>
    <t>-1830163403</t>
  </si>
  <si>
    <t>7591010030</t>
  </si>
  <si>
    <t>Přestavník elektromotorický EP 631.1/P (CV200319001)</t>
  </si>
  <si>
    <t>-862152487</t>
  </si>
  <si>
    <t>7591010040</t>
  </si>
  <si>
    <t>Přestavník elektromotorický EP 631.2/L (CV200319002)</t>
  </si>
  <si>
    <t>-1130264530</t>
  </si>
  <si>
    <t>7591080780</t>
  </si>
  <si>
    <t>Souprava připevňovací (CV030839011)</t>
  </si>
  <si>
    <t>599469803</t>
  </si>
  <si>
    <t>7590920150</t>
  </si>
  <si>
    <t>Tyč kontrolní KJ I  (CV701519001)</t>
  </si>
  <si>
    <t>-1522625715</t>
  </si>
  <si>
    <t>7590920160</t>
  </si>
  <si>
    <t>Tyč kontrolní KJ II  (CV701529001)</t>
  </si>
  <si>
    <t>-536583100</t>
  </si>
  <si>
    <t>7590920170</t>
  </si>
  <si>
    <t>Tyč kontrolní KJ III  (CV701539001)</t>
  </si>
  <si>
    <t>-661049978</t>
  </si>
  <si>
    <t>7590920180</t>
  </si>
  <si>
    <t>Tyč kontrolní KJ IV  (CV701549001)</t>
  </si>
  <si>
    <t>-2071119535</t>
  </si>
  <si>
    <t>7591030123</t>
  </si>
  <si>
    <t>Tyč kontrolní kloubová sestavená krátká III (CV030929003)</t>
  </si>
  <si>
    <t>1098505367</t>
  </si>
  <si>
    <t>7591030133</t>
  </si>
  <si>
    <t>Tyč kontrolní kloubová sestavená dlouhá III (CV030939003)</t>
  </si>
  <si>
    <t>-1422058507</t>
  </si>
  <si>
    <t>7591080210</t>
  </si>
  <si>
    <t>Klika ruční úplná (CV201115041M)</t>
  </si>
  <si>
    <t>-1805264660</t>
  </si>
  <si>
    <t>7592701090</t>
  </si>
  <si>
    <t>Upozorňovadlo Stanoviště samostatné předvěsti, 2 černé šípy proti sobě, kompletní</t>
  </si>
  <si>
    <t>-947048434</t>
  </si>
  <si>
    <t>7592701260</t>
  </si>
  <si>
    <t>Štít návěstní Vlak se blíží k hl.náv. 1 trojúhelník, vysoký 1600/400 mm</t>
  </si>
  <si>
    <t>-1844783023</t>
  </si>
  <si>
    <t>7592701265</t>
  </si>
  <si>
    <t>Štít návěstní Vlak se blíží k hl.náv. 2 trojúhelníky, vysoký 1600/400 mm</t>
  </si>
  <si>
    <t>-1740409167</t>
  </si>
  <si>
    <t>7592701270</t>
  </si>
  <si>
    <t>Štít návěstní Vlak se blíží k hl.náv. 3 trojúhelníky, vysoký 1600/400 mm</t>
  </si>
  <si>
    <t>1945391011</t>
  </si>
  <si>
    <t>7592701100</t>
  </si>
  <si>
    <t>Štít návěstní Vlak se blíží k samostatné předvěsti 1šikmý pruh, vysoký 1600/400 mm</t>
  </si>
  <si>
    <t>75954064</t>
  </si>
  <si>
    <t>7592701105</t>
  </si>
  <si>
    <t>Štít návěstní Vlak se blíží k samostatné předvěsti 2šikmé pruhy, vysoký 1600/400 mm</t>
  </si>
  <si>
    <t>713135163</t>
  </si>
  <si>
    <t>7592701110</t>
  </si>
  <si>
    <t>Štít návěstní Vlak se blíží k samostatné předvěsti 3šikmé pruhy, vysoký 1600/400 mm</t>
  </si>
  <si>
    <t>1389456391</t>
  </si>
  <si>
    <t>7592701115</t>
  </si>
  <si>
    <t>Štít návěstní Vlak se blíží k samostatné předvěsti 4šikmé pruhy, vysoký 1600/400 mm</t>
  </si>
  <si>
    <t>1898044059</t>
  </si>
  <si>
    <t>7590720480</t>
  </si>
  <si>
    <t>Základ trpasl.návěstidla ZTN (HM0321859999904)</t>
  </si>
  <si>
    <t>-292284551</t>
  </si>
  <si>
    <t>7590720425</t>
  </si>
  <si>
    <t>Základ svět.náv. T I Z 51x71x135cm (HM0592110090000)</t>
  </si>
  <si>
    <t>-1611005119</t>
  </si>
  <si>
    <t>7590720435</t>
  </si>
  <si>
    <t>Základ svět.náv. TIIIZ 53x73x170cm (HM0592110140000)</t>
  </si>
  <si>
    <t>134399679</t>
  </si>
  <si>
    <t>7590720200</t>
  </si>
  <si>
    <t>Pás označovací velký - plast bílá - červená (CV012449006)</t>
  </si>
  <si>
    <t>680666862</t>
  </si>
  <si>
    <t>7590720210</t>
  </si>
  <si>
    <t>Pás označovací velký - plast červená - bílá - červená (CV012449008)</t>
  </si>
  <si>
    <t>49435033</t>
  </si>
  <si>
    <t>7590720080</t>
  </si>
  <si>
    <t>Deska svítilnová plastová boční úplná (CV012369003)</t>
  </si>
  <si>
    <t>1698869568</t>
  </si>
  <si>
    <t>7590720055</t>
  </si>
  <si>
    <t>Svítilna se záhluškou plný krycí plech (CV012339005)</t>
  </si>
  <si>
    <t>1646135088</t>
  </si>
  <si>
    <t>7590190040</t>
  </si>
  <si>
    <t>Uzávěr šroubový (CV721039001)</t>
  </si>
  <si>
    <t>-855872304</t>
  </si>
  <si>
    <t>PS02 - Dálkové ovládání ŽST Zvoleněves a Olovnice</t>
  </si>
  <si>
    <t>PS02.01 - technologická část</t>
  </si>
  <si>
    <t>75B851R</t>
  </si>
  <si>
    <t>SKŘÍŇ DOZ - DODÁVKA</t>
  </si>
  <si>
    <t>972288300</t>
  </si>
  <si>
    <t>613801846</t>
  </si>
  <si>
    <t>1716214013</t>
  </si>
  <si>
    <t>75B971R</t>
  </si>
  <si>
    <t>SW PRACOVIŠTĚ DISPEČERA DOZ - DODÁVKA</t>
  </si>
  <si>
    <t>1067044026</t>
  </si>
  <si>
    <t>75B977R</t>
  </si>
  <si>
    <t>SW PRACOVIŠTĚ DISPEČERA DOZ - MONTÁŽ</t>
  </si>
  <si>
    <t>-1654841307</t>
  </si>
  <si>
    <t>75B991R</t>
  </si>
  <si>
    <t>SW PRO DOZ JEDNÉ STANICE - DODÁVKA</t>
  </si>
  <si>
    <t>1623671449</t>
  </si>
  <si>
    <t>75B997R</t>
  </si>
  <si>
    <t>SW PRO DOZ JEDNÉ STANICE - MONTÁŽ</t>
  </si>
  <si>
    <t>771486429</t>
  </si>
  <si>
    <t>75E1B7R</t>
  </si>
  <si>
    <t>REGULACE A ZKOUŠENÍ ZABEZPEČOVACÍHO ZAŘÍZENÍ</t>
  </si>
  <si>
    <t>HOD</t>
  </si>
  <si>
    <t>-887775175</t>
  </si>
  <si>
    <t>75E1C7R</t>
  </si>
  <si>
    <t>PROTOKOL UTZ</t>
  </si>
  <si>
    <t>640549216</t>
  </si>
  <si>
    <t>595553414</t>
  </si>
  <si>
    <t>-1084389089</t>
  </si>
  <si>
    <t>-204191249</t>
  </si>
  <si>
    <t>-913461121</t>
  </si>
  <si>
    <t>1074792669</t>
  </si>
  <si>
    <t>1124224486</t>
  </si>
  <si>
    <t>-775257160</t>
  </si>
  <si>
    <t>2126756443</t>
  </si>
  <si>
    <t>-111581016</t>
  </si>
  <si>
    <t>1061844231</t>
  </si>
  <si>
    <t>-67966128</t>
  </si>
  <si>
    <t>7593315065R</t>
  </si>
  <si>
    <t>Úprava optických rozvaděčů pro DOZ</t>
  </si>
  <si>
    <t>-848198371</t>
  </si>
  <si>
    <t>PS02.02 - VRN</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</si>
  <si>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</si>
  <si>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</si>
  <si>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1575602922</t>
  </si>
  <si>
    <t>51322594</t>
  </si>
  <si>
    <t>SO01 - Elektrická přípojka, úprava rozvodů nn</t>
  </si>
  <si>
    <t>SO01.01 - technologická část</t>
  </si>
  <si>
    <t>HSV - Přípojky nn</t>
  </si>
  <si>
    <t xml:space="preserve">    001 - Přípojka nn pro SÚ</t>
  </si>
  <si>
    <t xml:space="preserve">    002 - Přípojka nn pro EOV</t>
  </si>
  <si>
    <t xml:space="preserve">    003 - Přípojka nn pro OSV + OSV</t>
  </si>
  <si>
    <t>Přípojky nn</t>
  </si>
  <si>
    <t>Přípojka nn pro SÚ</t>
  </si>
  <si>
    <t>7492501880</t>
  </si>
  <si>
    <t>Kabely, vodiče, šňůry Cu - nn Kabel silový 4 a 5-žílový Cu, plastová izolace CYKY 4J16 (4Bx16)</t>
  </si>
  <si>
    <t>-24230307</t>
  </si>
  <si>
    <t>7492501960</t>
  </si>
  <si>
    <t>Kabely, vodiče, šňůry Cu - nn Kabel silový 4 a 5-žílový Cu, plastová izolace CYKY 4O1,5 (4Dx1,5)</t>
  </si>
  <si>
    <t>1325997173</t>
  </si>
  <si>
    <t>7492501980</t>
  </si>
  <si>
    <t>Kabely, vodiče, šňůry Cu - nn Kabel silový 4 a 5-žílový Cu, plastová izolace CYKY 5J10 (5Cx10)</t>
  </si>
  <si>
    <t>-705602876</t>
  </si>
  <si>
    <t>7491251015</t>
  </si>
  <si>
    <t>Montáž lišt elektroinstalačních, kabelových žlabů z PVC-U jednokomorových zaklapávacích rozměru 50/50 - 50/100 mm - na konstrukci, omítku apod. včetně spojek, ohybů, rohů, bez krabic</t>
  </si>
  <si>
    <t>852933390</t>
  </si>
  <si>
    <t>7491600190</t>
  </si>
  <si>
    <t>Uzemnění Vnější Uzemňovací vedení v zemi, kruhovým vodičem FeZn do D=10 mm</t>
  </si>
  <si>
    <t>1381226181</t>
  </si>
  <si>
    <t>7491455012</t>
  </si>
  <si>
    <t>Montáž plechových pozinkovaných kabelových žlabů (včetně příslušenství) šířky 40-250/50 mm včetně víka a nosníků - včetně rozměření, usazení, vyvážení, upevnění a elektrické pospojování</t>
  </si>
  <si>
    <t>-488220016</t>
  </si>
  <si>
    <t>7491400310</t>
  </si>
  <si>
    <t>Kabelové rošty a žlaby Elektroinstalační lišty a kabelové žlaby Lišta LH 60x40 vkládací bílá 2m</t>
  </si>
  <si>
    <t>-774937321</t>
  </si>
  <si>
    <t>7491651048</t>
  </si>
  <si>
    <t>Montáž vnitřního uzemnění ostatní ekvipotenciální svorkovnice do 6 x 16 mm2, krytá</t>
  </si>
  <si>
    <t>-333230540</t>
  </si>
  <si>
    <t>7494004934</t>
  </si>
  <si>
    <t>Kompaktní jističe Kompaktní jističe do 160A Pomocné spínače 1x CO, AC/DC 60 - 250 V, např. pro BC160</t>
  </si>
  <si>
    <t>-1641143373</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</si>
  <si>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</si>
  <si>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</si>
  <si>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-846600794</t>
  </si>
  <si>
    <t>7493600830</t>
  </si>
  <si>
    <t>Kabelové a zásuvkové skříně, elektroměrové rozvaděče Skříně elektroměrové pro přímé měření Rozváděč pro jednosazbový třífázový elektroměr 40A až 80A kompaktní pilíř včetně základu, PUR lak</t>
  </si>
  <si>
    <t>-2124565539</t>
  </si>
  <si>
    <t>7492554010</t>
  </si>
  <si>
    <t>Montáž kabelů 4- a 5-žílových Cu do 16 mm2 - uložení do země, chráničky, na rošty, pod omítku apod.</t>
  </si>
  <si>
    <t>858920195</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</si>
  <si>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</si>
  <si>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</si>
  <si>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-407364775</t>
  </si>
  <si>
    <t>-2115936964</t>
  </si>
  <si>
    <t>-1113495026</t>
  </si>
  <si>
    <t>7593500090</t>
  </si>
  <si>
    <t>Trasy kabelového vedení Kabelové žlaby (100x100) spodní + vrchní díl plast</t>
  </si>
  <si>
    <t>553027480</t>
  </si>
  <si>
    <t>7593500100</t>
  </si>
  <si>
    <t>Trasy kabelového vedení Kabelové žlaby (100x100) ohyb xx° + vrchní díl plast</t>
  </si>
  <si>
    <t>-1959117389</t>
  </si>
  <si>
    <t>7593500105</t>
  </si>
  <si>
    <t>Trasy kabelového vedení Kabelové žlaby (100x100) T kus plast</t>
  </si>
  <si>
    <t>1663913327</t>
  </si>
  <si>
    <t>7593500095</t>
  </si>
  <si>
    <t>Trasy kabelového vedení Kabelové žlaby (100x100) spojka plast</t>
  </si>
  <si>
    <t>-1340996798</t>
  </si>
  <si>
    <t>7491403480</t>
  </si>
  <si>
    <t>Kabelové rošty a žlaby Kabelové žlaby plechové, pozinkované MARS EKO 62/50 5101</t>
  </si>
  <si>
    <t>504161622</t>
  </si>
  <si>
    <t>7492752010</t>
  </si>
  <si>
    <t>Montáž ukončení kabelů nn kabelovou spojkou 3/4/5 - žílové kabely s plastovou izolací do 16 mm2 - včetně odizolování pláště a izolace žil kabelu, včetně ukončení žil a stínění - oko</t>
  </si>
  <si>
    <t>811564648</t>
  </si>
  <si>
    <t>7593500609</t>
  </si>
  <si>
    <t>Trasy kabelového vedení Kabelové krycí desky a pásy Fólie výstražná červená š. 34cm (HM0673909992034)</t>
  </si>
  <si>
    <t>-1218723997</t>
  </si>
  <si>
    <t>7493655015</t>
  </si>
  <si>
    <t>Montáž skříní elektroměrových venkovních pro přímé měření do 80 A pro připojení kabelů do 16 mm2 jednosazbové, včetně jističe do 80 A kompaktní pilíř - včetně elektrovýzbroje, neobsahuje cenu za zemní práce</t>
  </si>
  <si>
    <t>1273602144</t>
  </si>
  <si>
    <t>7493300760R</t>
  </si>
  <si>
    <t>Elektrický ohřev výhybek (EOV) Příslušenství Klec ochranná</t>
  </si>
  <si>
    <t>-1949269580</t>
  </si>
  <si>
    <t>7494010328</t>
  </si>
  <si>
    <t>Přístroje pro spínání a ovládání Měřící přístroje, elektroměry Elektroměry iME4 trojfázový+N digitální</t>
  </si>
  <si>
    <t>-41131588</t>
  </si>
  <si>
    <t>7494351030</t>
  </si>
  <si>
    <t>Montáž jističů (do 10 kA) třípólových do 20 A</t>
  </si>
  <si>
    <t>-684828980</t>
  </si>
  <si>
    <t>7494004520</t>
  </si>
  <si>
    <t>Modulární přístroje Ostatní přístroje -modulární přístroje Vypínače In 32 A, Ue AC 250/440 V, 3pól</t>
  </si>
  <si>
    <t>-1560851656</t>
  </si>
  <si>
    <t>7494351080</t>
  </si>
  <si>
    <t>Montáž jističů (do 10 kA) přídavných zařízení k instalačním jističům do 125 A pomocného spínače (1x zap., 1x vyp. kontakt)</t>
  </si>
  <si>
    <t>2018443878</t>
  </si>
  <si>
    <t>7494004946</t>
  </si>
  <si>
    <t>Kompaktní jističe Kompaktní jističe do 160A Napěťové spouště AC 230, 400 V / DC 220 V, např. pro BC160</t>
  </si>
  <si>
    <t>1715263970</t>
  </si>
  <si>
    <t>7494351085</t>
  </si>
  <si>
    <t>Montáž jističů (do 10 kA) přídavných zařízení k instalačním jističům do 125 A napěťové spouště</t>
  </si>
  <si>
    <t>-621270825</t>
  </si>
  <si>
    <t>7494003082</t>
  </si>
  <si>
    <t>Modulární přístroje Jističe do 63 A; 6 kA 3-pólové In 20 A, Ue AC 230/400 V / DC 216 V, charakteristika B, 3pól, Icn 6 kA</t>
  </si>
  <si>
    <t>-896536574</t>
  </si>
  <si>
    <t>7494551022</t>
  </si>
  <si>
    <t>Montáž vačkových silových spínačů - vypínačů třípólových nebo čtyřpólových do 63 A - vypínač 0-1</t>
  </si>
  <si>
    <t>-1831299481</t>
  </si>
  <si>
    <t>7494004132</t>
  </si>
  <si>
    <t>Modulární přístroje Přepěťové ochrany Svodiče přepětí typ 2, Imax 40 kA, Uc AC 350 V, výměnné moduly, se signalizací, varistor, 4pól</t>
  </si>
  <si>
    <t>-314885801</t>
  </si>
  <si>
    <t>7494552030</t>
  </si>
  <si>
    <t>Montáž vačkových silových spínačů - přepínačů čtyřpólových do 63 A - přepínač 1-0-1</t>
  </si>
  <si>
    <t>-1914203376</t>
  </si>
  <si>
    <t>7492103590</t>
  </si>
  <si>
    <t>Spojovací vedení, podpěrné izolátory Spojky, ukončení pasu, ostatní Spojka SVCZ-S5-1 5x10-5x35mm2 AL+Cu</t>
  </si>
  <si>
    <t>-1310206884</t>
  </si>
  <si>
    <t>7494658012</t>
  </si>
  <si>
    <t>Montáž elektroměrů trojfázových - do rozvaděče nebo skříně</t>
  </si>
  <si>
    <t>-1080802653</t>
  </si>
  <si>
    <t>7491600110</t>
  </si>
  <si>
    <t>Uzemnění Vnitřní Svorka OBO 1801 ekvipotenciální</t>
  </si>
  <si>
    <t>-1290188241</t>
  </si>
  <si>
    <t>7494753010</t>
  </si>
  <si>
    <t>Montáž svodičů přepětí pro sítě nn - typ 2 (třída C) pro třífázové sítě - do rozvaděče nebo skříně</t>
  </si>
  <si>
    <t>-2112849401</t>
  </si>
  <si>
    <t>7491205700</t>
  </si>
  <si>
    <t>Elektroinstalační materiál Zásuvky instalační Zásuvka3 fázová 400V/32A montáž do rozváděče, 5 pólová</t>
  </si>
  <si>
    <t>1294755077</t>
  </si>
  <si>
    <t>7494010088</t>
  </si>
  <si>
    <t>Přístroje pro spínání a ovládání Ovladače, signálky Ovladače CM přepínač 3 polohy 2přep 20A</t>
  </si>
  <si>
    <t>1869527028</t>
  </si>
  <si>
    <t>7499250515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</si>
  <si>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</si>
  <si>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870405242</t>
  </si>
  <si>
    <t>7499751010</t>
  </si>
  <si>
    <t>Dokončovací práce na elektrickém zařízení - uvádění zařízení do provozu, drobné montážní práce v rozvaděčích, koordinaci se zhotoviteli souvisejících zařízení apod.</t>
  </si>
  <si>
    <t>718893382</t>
  </si>
  <si>
    <t>7499751020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</si>
  <si>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</si>
  <si>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-903005402</t>
  </si>
  <si>
    <t>002</t>
  </si>
  <si>
    <t>Přípojka nn pro EOV</t>
  </si>
  <si>
    <t>34113127R</t>
  </si>
  <si>
    <t>kabel silový jádro Cu izolace PVC plášť PVC 0,6/1kV (1-CYKY) 4x50mm2</t>
  </si>
  <si>
    <t>-1720457527</t>
  </si>
  <si>
    <t>7492554014</t>
  </si>
  <si>
    <t>Montáž kabelů 4- a 5-žílových Cu do 50 mm2 - uložení do země, chráničky, na rošty, pod omítku apod.</t>
  </si>
  <si>
    <t>-1804861839</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</si>
  <si>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</si>
  <si>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</si>
  <si>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-4841032</t>
  </si>
  <si>
    <t>1524000450</t>
  </si>
  <si>
    <t>-1642837020</t>
  </si>
  <si>
    <t>7493600260</t>
  </si>
  <si>
    <t>Kabelové a zásuvkové skříně, elektroměrové rozvaděče Smyčkové přípojkové skříně pro vodiče do průřezu 240 mm2 (SS) 1 až 2 sady pojistkových spodků velikosti 1 do výklenku ve stěně (zděném pilíři)</t>
  </si>
  <si>
    <t>-1022740811</t>
  </si>
  <si>
    <t>7494008422</t>
  </si>
  <si>
    <t>Pojistkové systémy Výkonové pojistkové vložky Pojistkové vložky Nožové pojistkové vložky, velikost 1 In 100A, Un AC 500 V / DC 440 V, velikost 1, gG - charakteristika pro všeobecné použití, Cd/Pb free</t>
  </si>
  <si>
    <t>-1999025572</t>
  </si>
  <si>
    <t>7494351032</t>
  </si>
  <si>
    <t>Montáž jističů (do 10 kA) třípólových přes 20 do 63 A</t>
  </si>
  <si>
    <t>1423418803</t>
  </si>
  <si>
    <t>1177557299</t>
  </si>
  <si>
    <t>1368232651</t>
  </si>
  <si>
    <t>89764262</t>
  </si>
  <si>
    <t>-1965601510</t>
  </si>
  <si>
    <t>-726229777</t>
  </si>
  <si>
    <t>-2126634219</t>
  </si>
  <si>
    <t>7494452020</t>
  </si>
  <si>
    <t>Montáž pojistek nn do 125 A</t>
  </si>
  <si>
    <t>-1192894245</t>
  </si>
  <si>
    <t>7494003116</t>
  </si>
  <si>
    <t>Modulární přístroje Jističe do 63 A; 6 kA 3-pólové In 63 A, Ue AC 230/400 V / DC 216 V, charakteristika C, 3pól, Icn 6 kA</t>
  </si>
  <si>
    <t>-368441642</t>
  </si>
  <si>
    <t>003</t>
  </si>
  <si>
    <t>Přípojka nn pro OSV + OSV</t>
  </si>
  <si>
    <t>-870364774</t>
  </si>
  <si>
    <t>7491600200</t>
  </si>
  <si>
    <t>Uzemnění Vnější Pásek pozink. FeZn 30x4</t>
  </si>
  <si>
    <t>1721265347</t>
  </si>
  <si>
    <t>-1618319596</t>
  </si>
  <si>
    <t>7491654010</t>
  </si>
  <si>
    <t>Montáž svorek spojovacích se 2 šrouby (typ SS, SO, SR03, aj.)</t>
  </si>
  <si>
    <t>-791159692</t>
  </si>
  <si>
    <t>7491601470</t>
  </si>
  <si>
    <t>Uzemnění Hromosvodné vedení Svorka SR 3b - plech</t>
  </si>
  <si>
    <t>136182831</t>
  </si>
  <si>
    <t>1260658793</t>
  </si>
  <si>
    <t>7492501750</t>
  </si>
  <si>
    <t>Kabely, vodiče, šňůry Cu - nn Kabel silový 2 a 3-žílový Cu, plastová izolace CYKY 3O2,5 (3Ax2,5)</t>
  </si>
  <si>
    <t>-514955671</t>
  </si>
  <si>
    <t>7492501680</t>
  </si>
  <si>
    <t>Kabely, vodiče, šňůry Cu - nn Kabel silový 2 a 3-žílový Cu, plastová izolace CYKY 2Ax1,5</t>
  </si>
  <si>
    <t>-1133612734</t>
  </si>
  <si>
    <t>-1446100736</t>
  </si>
  <si>
    <t>-1350653790</t>
  </si>
  <si>
    <t>630308650</t>
  </si>
  <si>
    <t>-317005470</t>
  </si>
  <si>
    <t>407596182</t>
  </si>
  <si>
    <t>-700387743</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</si>
  <si>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</si>
  <si>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</si>
  <si>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731617200</t>
  </si>
  <si>
    <t>7492756020</t>
  </si>
  <si>
    <t>Pomocné práce pro montáž kabelů montáž označovacího štítku na kabel</t>
  </si>
  <si>
    <t>-1957308663</t>
  </si>
  <si>
    <t>7493301070</t>
  </si>
  <si>
    <t>Elektrický ohřev výhybek (EOV) SW Parametrizace okruhu OV (na okruh OV), dle počtu okruhů osvětlení</t>
  </si>
  <si>
    <t>-1277142538</t>
  </si>
  <si>
    <t>7493156010</t>
  </si>
  <si>
    <t>Montáž rozvaděče pro napájení osvětlení železničních prostranství do 8 kusů 3-f vývodů - do terénu nebo rozvodny včetně elektrovýzbroje</t>
  </si>
  <si>
    <t>1232480425</t>
  </si>
  <si>
    <t>7493102210</t>
  </si>
  <si>
    <t>Venkovní osvětlení Rozvaděče pro napájení osvětlení železničních prostranství pro 5 - 8ks 3-f větví s PLC řídícím systémem</t>
  </si>
  <si>
    <t>-1075218413</t>
  </si>
  <si>
    <t>7493156030</t>
  </si>
  <si>
    <t>Montáž rozvaděče pro napájení osvětlení železničních prostranství řídícího software do PLC řídící jednotky - pro možnost chodu rozvaděče a jeho oživení</t>
  </si>
  <si>
    <t>1957038204</t>
  </si>
  <si>
    <t>7493654022</t>
  </si>
  <si>
    <t>Montáž rozpojovacích skříní SR a SD venkovních na pojistkové lišty nebo na pojistkové spodky do 400 A pro připojení kabelů (i kabelové smyčky) do 240 mm2 kompaktní pilíř s 4 - 5 sadami pojistkových lišt - včetně elektrovýzbroje, neobsahuje cenu za zemní práce</t>
  </si>
  <si>
    <t>-1968826920</t>
  </si>
  <si>
    <t>7493600490</t>
  </si>
  <si>
    <t>Kabelové a zásuvkové skříně, elektroměrové rozvaděče Rozpojovací jisticí skříně - lištové (SR) 5 pojistkových lišt velikosti 2 kompaktní pilíř včetně základu</t>
  </si>
  <si>
    <t>1296947253</t>
  </si>
  <si>
    <t>8300018</t>
  </si>
  <si>
    <t>1904678065</t>
  </si>
  <si>
    <t>7494271015</t>
  </si>
  <si>
    <t>Demontáž rozvaděčů 1 kusu pole nn - včetně demontáže přívodních, vývodových kabelů, rámu apod., včetně nakládky rozvaděče na určený prostředek</t>
  </si>
  <si>
    <t>664396017</t>
  </si>
  <si>
    <t>7494271020</t>
  </si>
  <si>
    <t>Demontáž rozvaděčů ovládací skříně nebo ovládacího rozvaděče nn - včetně demontáže přívodních, vývodových kabelů, rámu apod., včetně nakládky rozvaděče na určený prostředek</t>
  </si>
  <si>
    <t>19613288</t>
  </si>
  <si>
    <t>7494351010</t>
  </si>
  <si>
    <t>Montáž jističů (do 10 kA) jednopólových do 20 A</t>
  </si>
  <si>
    <t>-515015750</t>
  </si>
  <si>
    <t>-1987719699</t>
  </si>
  <si>
    <t>7494003124</t>
  </si>
  <si>
    <t>Modulární přístroje Jističe do 80 A; 10 kA 1-pólové In 10 A, Ue AC 230 V / DC 72 V, charakteristika B, 1pól, Icn 10 kA</t>
  </si>
  <si>
    <t>1529043268</t>
  </si>
  <si>
    <t>-267853637</t>
  </si>
  <si>
    <t>7494003398</t>
  </si>
  <si>
    <t>Modulární přístroje Jističe do 80 A; 10 kA 3-pólové In 63 A, Ue AC 230/400 V / DC 216 V, charakteristika B, 3pól, Icn 10 kA</t>
  </si>
  <si>
    <t>938426061</t>
  </si>
  <si>
    <t>-1027760357</t>
  </si>
  <si>
    <t>249073824</t>
  </si>
  <si>
    <t>7494656060</t>
  </si>
  <si>
    <t>Montáž ostatních měřících přístrojů čidlo s fotoodporem ke spínacím hodinám - do rozvaděče nebo skříně</t>
  </si>
  <si>
    <t>-884915488</t>
  </si>
  <si>
    <t>7494010264</t>
  </si>
  <si>
    <t>Přístroje pro spínání a ovládání Měřící přístroje, elektroměry Ostatní měřící přístroje Fotosnímač Turnus 200 ke spínacím hodinám</t>
  </si>
  <si>
    <t>-328403456</t>
  </si>
  <si>
    <t>7497350010</t>
  </si>
  <si>
    <t>Montáž ocelových konstrukcí nestandardní</t>
  </si>
  <si>
    <t>1003421478</t>
  </si>
  <si>
    <t>7497300010</t>
  </si>
  <si>
    <t>Vodiče trakčního vedení  Ocelové konstrukce nestandartní</t>
  </si>
  <si>
    <t>1680674757</t>
  </si>
  <si>
    <t>7498150520</t>
  </si>
  <si>
    <t>-1459405450</t>
  </si>
  <si>
    <t>7498150525</t>
  </si>
  <si>
    <t>Vyhotovení výchozí revizní zprávy příplatek za každých dalších i započatých 500 000 Kč přes 1 000 000 Kč</t>
  </si>
  <si>
    <t>-1333161974</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</si>
  <si>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</si>
  <si>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</si>
  <si>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590830040</t>
  </si>
  <si>
    <t>7498151025</t>
  </si>
  <si>
    <t>Provedení technické prohlídky a zkoušky na silnoproudém zařízení, zařízení TV, zařízení NS, transformoven, EPZ příplatek za každých dalších i započatých 500 000 Kč přes 1 000 000 Kč</t>
  </si>
  <si>
    <t>-2002839841</t>
  </si>
  <si>
    <t>7499151010</t>
  </si>
  <si>
    <t>-1222559106</t>
  </si>
  <si>
    <t>7499151020</t>
  </si>
  <si>
    <t>-56890418</t>
  </si>
  <si>
    <t>7499151030</t>
  </si>
  <si>
    <t>1166132087</t>
  </si>
  <si>
    <t>7499451010</t>
  </si>
  <si>
    <t>Vydání průkazu způsobilosti pro funkční celek, provizorní stav - vyhotovení dokladu o silnoproudých zařízeních a vydání průkazu způsobilosti</t>
  </si>
  <si>
    <t>-1486745236</t>
  </si>
  <si>
    <t>7499552010</t>
  </si>
  <si>
    <t>Měření zemnících sítí zemnicí sítě délky pásku do 1 000 mm - včetně vyhotovení protokolu</t>
  </si>
  <si>
    <t>1247548718</t>
  </si>
  <si>
    <t>704317054</t>
  </si>
  <si>
    <t>1174604495</t>
  </si>
  <si>
    <t>7590520599</t>
  </si>
  <si>
    <t>Venkovní vedení kabelová - metalické sítě Plněné 4x0,8 TCEPKPFLE 3 x 4 x 0,8</t>
  </si>
  <si>
    <t>-1923925424</t>
  </si>
  <si>
    <t>283745713</t>
  </si>
  <si>
    <t>1239556899</t>
  </si>
  <si>
    <t>-1842928890</t>
  </si>
  <si>
    <t>-35236795</t>
  </si>
  <si>
    <t>-72020541</t>
  </si>
  <si>
    <t>-2091858263</t>
  </si>
  <si>
    <t>SO01.02 - stavební část</t>
  </si>
  <si>
    <t xml:space="preserve">    004 - Zemní práce</t>
  </si>
  <si>
    <t xml:space="preserve">    9 - Ostatní konstrukce a práce, bourání</t>
  </si>
  <si>
    <t>004</t>
  </si>
  <si>
    <t>-1976544472</t>
  </si>
  <si>
    <t>-1945848826</t>
  </si>
  <si>
    <t>1854973454</t>
  </si>
  <si>
    <t>141721254</t>
  </si>
  <si>
    <t>Řízený zemní protlak délky protlaku přes 50 do 100 m v hornině třídy těžitelnosti I a II, skupiny 1 až 4 včetně zatažení trub v hloubce do 6 m průměru vrtu přes 140 do 180 mm</t>
  </si>
  <si>
    <t>-154276789</t>
  </si>
  <si>
    <t>1024776062</t>
  </si>
  <si>
    <t>1437753225</t>
  </si>
  <si>
    <t>Ostatní konstrukce a práce, bourání</t>
  </si>
  <si>
    <t>971033161</t>
  </si>
  <si>
    <t>Vybourání otvorů ve zdivu základovém nebo nadzákladovém z cihel, tvárnic, příčkovek z cihel pálených na maltu vápennou nebo vápenocementovou průměru profilu do 60 mm, tl. do 600 mm</t>
  </si>
  <si>
    <t>940230935</t>
  </si>
  <si>
    <t>974031153</t>
  </si>
  <si>
    <t>Vysekání rýh ve zdivu cihelném na maltu vápennou nebo vápenocementovou do hl. 100 mm a šířky do 100 mm</t>
  </si>
  <si>
    <t>231500952</t>
  </si>
  <si>
    <t>SO01.03 - VRN</t>
  </si>
  <si>
    <t>M - Práce a dodávky M</t>
  </si>
  <si>
    <t xml:space="preserve">    46-M - Zemní práce při extr.mont.pracích</t>
  </si>
  <si>
    <t>Práce a dodávky M</t>
  </si>
  <si>
    <t>46-M</t>
  </si>
  <si>
    <t>Zemní práce při extr.mont.pracích</t>
  </si>
  <si>
    <t>460010021</t>
  </si>
  <si>
    <t>Vytyčení trasy vedení kabelového (podzemního) v obvodu železniční stanice</t>
  </si>
  <si>
    <t>1509784936</t>
  </si>
  <si>
    <t>010001000</t>
  </si>
  <si>
    <t>Průzkumné, geodetické a projektové práce</t>
  </si>
  <si>
    <t>…</t>
  </si>
  <si>
    <t>1024</t>
  </si>
  <si>
    <t>-1431448956</t>
  </si>
  <si>
    <t>012303000</t>
  </si>
  <si>
    <t>Geodetické práce po výstavbě</t>
  </si>
  <si>
    <t>553974657</t>
  </si>
  <si>
    <t>013244000</t>
  </si>
  <si>
    <t>Dokumentace pro provádění stavby</t>
  </si>
  <si>
    <t>-1176604519</t>
  </si>
  <si>
    <t>013254000</t>
  </si>
  <si>
    <t>Dokumentace skutečného provedení stavby</t>
  </si>
  <si>
    <t>2135251340</t>
  </si>
  <si>
    <t>020001000</t>
  </si>
  <si>
    <t>Příprava staveniště</t>
  </si>
  <si>
    <t>1327149528</t>
  </si>
  <si>
    <t>030001000</t>
  </si>
  <si>
    <t>Zařízení staveniště</t>
  </si>
  <si>
    <t>-274549448</t>
  </si>
  <si>
    <t>070001000</t>
  </si>
  <si>
    <t>Provozní vlivy</t>
  </si>
  <si>
    <t>-1312827613</t>
  </si>
  <si>
    <t>074002000</t>
  </si>
  <si>
    <t>Železniční a městský kolejový provoz</t>
  </si>
  <si>
    <t>2074293820</t>
  </si>
  <si>
    <t>SO02 - EOV</t>
  </si>
  <si>
    <t>SO02.01 - technologická část</t>
  </si>
  <si>
    <t>-260957625</t>
  </si>
  <si>
    <t>-1260118066</t>
  </si>
  <si>
    <t>447549288</t>
  </si>
  <si>
    <t>-44532990</t>
  </si>
  <si>
    <t>-256975656</t>
  </si>
  <si>
    <t>-1461615442</t>
  </si>
  <si>
    <t>7492501710</t>
  </si>
  <si>
    <t>Kabely, vodiče, šňůry Cu - nn Kabel silový 2 a 3-žílový Cu, plastová izolace CYKY 2O4 (2Dx4)</t>
  </si>
  <si>
    <t>-2139662730</t>
  </si>
  <si>
    <t>-862932042</t>
  </si>
  <si>
    <t>1194823139</t>
  </si>
  <si>
    <t>7492501930</t>
  </si>
  <si>
    <t>Kabely, vodiče, šňůry Cu - nn Kabel silový 4 a 5-žílový Cu, plastová izolace CYKY 4J6 (4Bx6)</t>
  </si>
  <si>
    <t>1977474071</t>
  </si>
  <si>
    <t>-963561106</t>
  </si>
  <si>
    <t>7492501901</t>
  </si>
  <si>
    <t>Kabely, vodiče, šňůry Cu - nn Kabel silový 4 a 5-žílový Cu, plastová izolace CYKY 4J35 (4Bx35)</t>
  </si>
  <si>
    <t>-2000072242</t>
  </si>
  <si>
    <t>7492555012</t>
  </si>
  <si>
    <t>Montáž kabelů vícežílových Cu 12 x 1,5 mm2 - uložení do země, chráničky, na rošty, pod omítku apod.</t>
  </si>
  <si>
    <t>331891636</t>
  </si>
  <si>
    <t>7492502150</t>
  </si>
  <si>
    <t>Kabely, vodiče, šňůry Cu - nn Kabel silový více-žílový Cu, plastová izolace CYKY 12J2,5 (12Cx2,5)</t>
  </si>
  <si>
    <t>-1816503669</t>
  </si>
  <si>
    <t>-1481448079</t>
  </si>
  <si>
    <t>1911993391</t>
  </si>
  <si>
    <t>-381768305</t>
  </si>
  <si>
    <t>416740670</t>
  </si>
  <si>
    <t>-328190606</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</si>
  <si>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</si>
  <si>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</si>
  <si>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315433983</t>
  </si>
  <si>
    <t>7493300590</t>
  </si>
  <si>
    <t>Elektrický ohřev výhybek (EOV) Topná souprava pro výhybku s nežlabovým pražcem JS491:6,6-190,JS491:7,5-190aJS491:9-190</t>
  </si>
  <si>
    <t>sada</t>
  </si>
  <si>
    <t>-1832195366</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</si>
  <si>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</si>
  <si>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</si>
  <si>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-1184313954</t>
  </si>
  <si>
    <t>7493300600</t>
  </si>
  <si>
    <t>Elektrický ohřev výhybek (EOV) Topná souprava pro výhybku s nežlabovým pražcem JS491:9-300aJS491:11-300</t>
  </si>
  <si>
    <t>-1994635917</t>
  </si>
  <si>
    <t>7493351080</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</si>
  <si>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</si>
  <si>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-541375927</t>
  </si>
  <si>
    <t>7493351110</t>
  </si>
  <si>
    <t>Montáž elektrického ohřevu výhybek (EOV) topné tyče teplotního čidla</t>
  </si>
  <si>
    <t>567827995</t>
  </si>
  <si>
    <t>7493300770</t>
  </si>
  <si>
    <t>Elektrický ohřev výhybek (EOV) Příslušenství Čidlo teploty kolejové</t>
  </si>
  <si>
    <t>948263966</t>
  </si>
  <si>
    <t>7493351115</t>
  </si>
  <si>
    <t>Montáž elektrického ohřevu výhybek (EOV) topné tyče srážkového čidla včetně držáku</t>
  </si>
  <si>
    <t>-1353917730</t>
  </si>
  <si>
    <t>7493300780</t>
  </si>
  <si>
    <t>Elektrický ohřev výhybek (EOV) Příslušenství Srážkové čidlo včetně držáku</t>
  </si>
  <si>
    <t>1250752819</t>
  </si>
  <si>
    <t>7493351120</t>
  </si>
  <si>
    <t>Montáž elektrického ohřevu výhybek (EOV) topné tyče ochranné klece</t>
  </si>
  <si>
    <t>1714753777</t>
  </si>
  <si>
    <t>7493300760</t>
  </si>
  <si>
    <t>-48954603</t>
  </si>
  <si>
    <t>7493352010</t>
  </si>
  <si>
    <t>Montáž rozvaděče pro elektrický ohřev výhybky silového pro připojení základních výhybkových jednotek do 8 kusů 3-f vývodů - instalace rozvaděče do terénu nebo rozvodny včetně elektrovýzbroje</t>
  </si>
  <si>
    <t>-1569793441</t>
  </si>
  <si>
    <t>7493300120</t>
  </si>
  <si>
    <t>Elektrický ohřev výhybek (EOV) Periferní rozváděče Rozváděč ohřevu výměn pro 2 výhybky bez měření a bez podřízené jednotky</t>
  </si>
  <si>
    <t>1072115216</t>
  </si>
  <si>
    <t>7493300060</t>
  </si>
  <si>
    <t>Elektrický ohřev výhybek (EOV) Periferní rozváděče Rozváděč ohřevu výměn pro 6 výhybek bez měření a bez podřízené jednotky</t>
  </si>
  <si>
    <t>-1449769944</t>
  </si>
  <si>
    <t>7493301060</t>
  </si>
  <si>
    <t>Elektrický ohřev výhybek (EOV) SW Parametrizace rozváděče</t>
  </si>
  <si>
    <t>-2030630418</t>
  </si>
  <si>
    <t>7493300970</t>
  </si>
  <si>
    <t>Elektrický ohřev výhybek (EOV) SW Parametrizace PLC</t>
  </si>
  <si>
    <t>2125271068</t>
  </si>
  <si>
    <t>7493300980</t>
  </si>
  <si>
    <t>Elektrický ohřev výhybek (EOV) SW Parametrizace komunikace</t>
  </si>
  <si>
    <t>-767779923</t>
  </si>
  <si>
    <t>7493300990</t>
  </si>
  <si>
    <t>Elektrický ohřev výhybek (EOV) SW Odzkoušení rozváděče</t>
  </si>
  <si>
    <t>164264249</t>
  </si>
  <si>
    <t>7493352030</t>
  </si>
  <si>
    <t>Montáž rozvaděče pro elektrický ohřev výhybky ovladače pro EOV a osvětlení - včetně instalace ovladače do vnitřního prostoru včetně napojení na podružné rozvaděče a nadřazený systém včetně připojovacích poplatků</t>
  </si>
  <si>
    <t>-17138712</t>
  </si>
  <si>
    <t>7493300160</t>
  </si>
  <si>
    <t>Elektrický ohřev výhybek (EOV) Řídící rozváděče Rozváděč pro ovládání a signalizaci-centrální, 4 okruhy,do 28 rozvaděčů,do 160 okruhů VO a až se 128 připojenými vyhybkami EOV</t>
  </si>
  <si>
    <t>1773186245</t>
  </si>
  <si>
    <t>7493301030</t>
  </si>
  <si>
    <t>1598205817</t>
  </si>
  <si>
    <t>7493301050</t>
  </si>
  <si>
    <t>Elektrický ohřev výhybek (EOV) SW Projekt vizualizace</t>
  </si>
  <si>
    <t>-2067545204</t>
  </si>
  <si>
    <t>1807777249</t>
  </si>
  <si>
    <t>7493301080</t>
  </si>
  <si>
    <t>Elektrický ohřev výhybek (EOV) SW Parametrizace okruhu EOV (na výhybku), dle počtu výhybek</t>
  </si>
  <si>
    <t>1301408304</t>
  </si>
  <si>
    <t>-180609372</t>
  </si>
  <si>
    <t>488144709</t>
  </si>
  <si>
    <t>1266392960</t>
  </si>
  <si>
    <t>-793811957</t>
  </si>
  <si>
    <t>-1071051241</t>
  </si>
  <si>
    <t>1883568497</t>
  </si>
  <si>
    <t>-1303637853</t>
  </si>
  <si>
    <t>1950270664</t>
  </si>
  <si>
    <t>341636837</t>
  </si>
  <si>
    <t>1805110469</t>
  </si>
  <si>
    <t>-1106042919</t>
  </si>
  <si>
    <t>1953718759</t>
  </si>
  <si>
    <t>-1361280229</t>
  </si>
  <si>
    <t>-1575563272</t>
  </si>
  <si>
    <t>SO02.02 - VRN</t>
  </si>
  <si>
    <t>-1893508246</t>
  </si>
  <si>
    <t>345088114</t>
  </si>
  <si>
    <t>219627106</t>
  </si>
  <si>
    <t>560260565</t>
  </si>
  <si>
    <t>2025448462</t>
  </si>
  <si>
    <t>2133218939</t>
  </si>
  <si>
    <t>1315280831</t>
  </si>
  <si>
    <t>1173371537</t>
  </si>
  <si>
    <t>SO03 - Demolice stavědel</t>
  </si>
  <si>
    <t>SO03.01 - stavební část</t>
  </si>
  <si>
    <t xml:space="preserve">    9 - Ostatní konstrukce a práce-bourání</t>
  </si>
  <si>
    <t xml:space="preserve">      958 - Inženýrská činnost - ostatní práce</t>
  </si>
  <si>
    <t xml:space="preserve">    997 - Přesun sutě</t>
  </si>
  <si>
    <t>122111101</t>
  </si>
  <si>
    <t>Odkopávky a prokopávky ručně zapažené i nezapažené v hornině třídy těžitelnosti I skupiny 1 a 2</t>
  </si>
  <si>
    <t>439488988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</si>
  <si>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</si>
  <si>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</si>
  <si>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-265850058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</si>
  <si>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</si>
  <si>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</si>
  <si>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-18192088</t>
  </si>
  <si>
    <t>167151101</t>
  </si>
  <si>
    <t>Nakládání, skládání a překládání neulehlého výkopku nebo sypaniny strojně nakládání, množství do 100 m3, z horniny třídy těžitelnosti I, skupiny 1 až 3</t>
  </si>
  <si>
    <t>150993240</t>
  </si>
  <si>
    <t>1865183890</t>
  </si>
  <si>
    <t>181951111</t>
  </si>
  <si>
    <t>Úprava pláně vyrovnáním výškových rozdílů strojně v hornině třídy těžitelnosti I, skupiny 1 až 3 bez zhutnění</t>
  </si>
  <si>
    <t>1179888574</t>
  </si>
  <si>
    <t>Ostatní konstrukce a práce-bourání</t>
  </si>
  <si>
    <t>981011414</t>
  </si>
  <si>
    <t>Demolice budov postupným rozebíráním z cihel, kamene, tvárnic na maltu cementovou nebo z betonu prostého s podílem konstrukcí přes 20 do 25 %</t>
  </si>
  <si>
    <t>769384168</t>
  </si>
  <si>
    <t>981332111</t>
  </si>
  <si>
    <t>Demolice ocelových konstrukcí hal, sil, technologických zařízení apod. jakýmkoliv způsobem</t>
  </si>
  <si>
    <t>-496498697</t>
  </si>
  <si>
    <t>958</t>
  </si>
  <si>
    <t>Inženýrská činnost - ostatní práce</t>
  </si>
  <si>
    <t>958401178R</t>
  </si>
  <si>
    <t>Opatření - odpojení stávajících připojení stavědla</t>
  </si>
  <si>
    <t>soubor</t>
  </si>
  <si>
    <t>-1432193854</t>
  </si>
  <si>
    <t>997</t>
  </si>
  <si>
    <t>Přesun sutě</t>
  </si>
  <si>
    <t>997006512</t>
  </si>
  <si>
    <t>Vodorovná doprava suti na skládku s naložením na dopravní prostředek a složením přes 100 m do 1 km</t>
  </si>
  <si>
    <t>165940110</t>
  </si>
  <si>
    <t>997006519</t>
  </si>
  <si>
    <t>Vodorovná doprava suti na skládku Příplatek k ceně -6512 za každý další i započatý 1 km</t>
  </si>
  <si>
    <t>426321780</t>
  </si>
  <si>
    <t>997013111</t>
  </si>
  <si>
    <t>Vnitrostaveništní doprava suti a vybouraných hmot vodorovně do 50 m svisle s použitím mechanizace pro budovy a haly výšky do 6 m</t>
  </si>
  <si>
    <t>-761713369</t>
  </si>
  <si>
    <t>997013631</t>
  </si>
  <si>
    <t>Poplatek za uložení stavebního odpadu na skládce (skládkovné) směsného stavebního a demoličního zatříděného do Katalogu odpadů pod kódem 17 09 04</t>
  </si>
  <si>
    <t>1223142003</t>
  </si>
  <si>
    <t>460010025</t>
  </si>
  <si>
    <t>Vytyčení trasy inženýrských sítí v zastavěném prostoru</t>
  </si>
  <si>
    <t>-658660410</t>
  </si>
  <si>
    <t>SO03.02 - VRN</t>
  </si>
  <si>
    <t xml:space="preserve">    VRN3 - Zařízení staveniště</t>
  </si>
  <si>
    <t xml:space="preserve">    VRN7 - Provozní vlivy</t>
  </si>
  <si>
    <t>VRN3</t>
  </si>
  <si>
    <t>-544191862</t>
  </si>
  <si>
    <t>035002000</t>
  </si>
  <si>
    <t>Pronájmy ploch, objektů</t>
  </si>
  <si>
    <t>2111538264</t>
  </si>
  <si>
    <t>VRN7</t>
  </si>
  <si>
    <t>071203000.1R</t>
  </si>
  <si>
    <t xml:space="preserve">Provoz dalšího subjektu - dozor správců vedení </t>
  </si>
  <si>
    <t>-307549228</t>
  </si>
  <si>
    <t>079002000</t>
  </si>
  <si>
    <t>Ostatní provozní vlivy</t>
  </si>
  <si>
    <t>-1797289506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</si>
</sst>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1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4"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19" fillId="4"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Alignment="1">
      <alignment vertical="center"/>
    </xf>
    <xf numFmtId="166" fontId="17" fillId="0" borderId="0" xfId="0" applyNumberFormat="1" applyFont="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3" fillId="0" borderId="0" xfId="0" applyFont="1" applyAlignment="1">
      <alignment horizontal="center" vertical="center"/>
    </xf>
    <xf numFmtId="4" fontId="25" fillId="0" borderId="14" xfId="0" applyNumberFormat="1" applyFont="1" applyBorder="1" applyAlignment="1">
      <alignment vertical="center"/>
    </xf>
    <xf numFmtId="4" fontId="25" fillId="0" borderId="0" xfId="0" applyNumberFormat="1" applyFont="1" applyAlignment="1">
      <alignment vertical="center"/>
    </xf>
    <xf numFmtId="166" fontId="25" fillId="0" borderId="0" xfId="0" applyNumberFormat="1" applyFont="1" applyAlignment="1">
      <alignment vertical="center"/>
    </xf>
    <xf numFmtId="4" fontId="25" fillId="0" borderId="15" xfId="0" applyNumberFormat="1" applyFont="1" applyBorder="1" applyAlignment="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28" fillId="0" borderId="0" xfId="0" applyFont="1" applyAlignment="1">
      <alignment horizontal="left" vertical="center"/>
    </xf>
    <xf numFmtId="0" fontId="0" fillId="0" borderId="3" xfId="0" applyBorder="1" applyAlignment="1">
      <alignment vertical="center" wrapText="1"/>
    </xf>
    <xf numFmtId="0" fontId="14"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4" borderId="0" xfId="0" applyFont="1" applyFill="1" applyAlignment="1">
      <alignment horizontal="left" vertical="center"/>
    </xf>
    <xf numFmtId="0" fontId="19" fillId="4"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4" fontId="21" fillId="0" borderId="0" xfId="0" applyNumberFormat="1" applyFont="1"/>
    <xf numFmtId="166" fontId="30" fillId="0" borderId="12" xfId="0" applyNumberFormat="1" applyFont="1" applyBorder="1"/>
    <xf numFmtId="166" fontId="30" fillId="0" borderId="13" xfId="0" applyNumberFormat="1" applyFont="1" applyBorder="1"/>
    <xf numFmtId="4" fontId="31"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32" fillId="0" borderId="22" xfId="0" applyFont="1" applyBorder="1" applyAlignment="1">
      <alignment horizontal="center" vertical="center"/>
    </xf>
    <xf numFmtId="49" fontId="32" fillId="0" borderId="22" xfId="0" applyNumberFormat="1" applyFont="1" applyBorder="1" applyAlignment="1">
      <alignment horizontal="left" vertical="center" wrapText="1"/>
    </xf>
    <xf numFmtId="0" fontId="32" fillId="0" borderId="22" xfId="0" applyFont="1" applyBorder="1" applyAlignment="1">
      <alignment horizontal="left" vertical="center" wrapText="1"/>
    </xf>
    <xf numFmtId="0" fontId="32" fillId="0" borderId="22" xfId="0" applyFont="1" applyBorder="1" applyAlignment="1">
      <alignment horizontal="center" vertical="center" wrapText="1"/>
    </xf>
    <xf numFmtId="167" fontId="32" fillId="0" borderId="22" xfId="0" applyNumberFormat="1" applyFont="1" applyBorder="1" applyAlignment="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Alignment="1">
      <alignment horizontal="center" vertical="center"/>
    </xf>
    <xf numFmtId="166" fontId="20" fillId="0" borderId="0" xfId="0" applyNumberFormat="1" applyFont="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Alignment="1">
      <alignment vertical="center"/>
    </xf>
    <xf numFmtId="0" fontId="19" fillId="0" borderId="22" xfId="0" applyFont="1" applyBorder="1" applyAlignment="1">
      <alignment horizontal="center" vertical="center"/>
    </xf>
    <xf numFmtId="49" fontId="19" fillId="0" borderId="22" xfId="0" applyNumberFormat="1" applyFont="1" applyBorder="1" applyAlignment="1">
      <alignment horizontal="left" vertical="center" wrapText="1"/>
    </xf>
    <xf numFmtId="0" fontId="19" fillId="0" borderId="22" xfId="0" applyFont="1" applyBorder="1" applyAlignment="1">
      <alignment horizontal="left" vertical="center" wrapText="1"/>
    </xf>
    <xf numFmtId="0" fontId="19" fillId="0" borderId="22" xfId="0" applyFont="1" applyBorder="1" applyAlignment="1">
      <alignment horizontal="center" vertical="center" wrapText="1"/>
    </xf>
    <xf numFmtId="167" fontId="19" fillId="0" borderId="22" xfId="0" applyNumberFormat="1" applyFont="1" applyBorder="1" applyAlignment="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lignment vertical="center"/>
    </xf>
    <xf numFmtId="0" fontId="20" fillId="2" borderId="14" xfId="0" applyFont="1" applyFill="1" applyBorder="1" applyAlignment="1" applyProtection="1">
      <alignment horizontal="left" vertical="center"/>
      <protection locked="0"/>
    </xf>
    <xf numFmtId="0" fontId="20" fillId="0" borderId="0" xfId="0" applyFont="1" applyAlignment="1">
      <alignment horizontal="center" vertical="center"/>
    </xf>
    <xf numFmtId="0" fontId="7" fillId="0" borderId="0" xfId="0" applyFont="1" applyAlignment="1">
      <alignment horizontal="left"/>
    </xf>
    <xf numFmtId="4" fontId="7" fillId="0" borderId="0" xfId="0" applyNumberFormat="1" applyFont="1"/>
    <xf numFmtId="0" fontId="20" fillId="2"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167" fontId="19" fillId="2" borderId="22" xfId="0" applyNumberFormat="1" applyFont="1" applyFill="1" applyBorder="1" applyAlignment="1" applyProtection="1">
      <alignment vertical="center"/>
      <protection locked="0"/>
    </xf>
    <xf numFmtId="0" fontId="32" fillId="2" borderId="19" xfId="0" applyFont="1" applyFill="1" applyBorder="1" applyAlignment="1" applyProtection="1">
      <alignment horizontal="left" vertical="center"/>
      <protection locked="0"/>
    </xf>
    <xf numFmtId="0" fontId="32" fillId="0" borderId="20" xfId="0" applyFont="1" applyBorder="1" applyAlignment="1">
      <alignment horizontal="center" vertical="center"/>
    </xf>
    <xf numFmtId="0" fontId="19" fillId="4" borderId="6" xfId="0" applyFont="1" applyFill="1" applyBorder="1" applyAlignment="1">
      <alignment horizontal="center" vertical="center"/>
    </xf>
    <xf numFmtId="0" fontId="19" fillId="4" borderId="7" xfId="0" applyFont="1" applyFill="1" applyBorder="1" applyAlignment="1">
      <alignment horizontal="left" vertical="center"/>
    </xf>
    <xf numFmtId="0" fontId="23" fillId="0" borderId="0" xfId="0" applyFont="1" applyAlignment="1">
      <alignment horizontal="left" vertical="center" wrapText="1"/>
    </xf>
    <xf numFmtId="0" fontId="27" fillId="0" borderId="0" xfId="0" applyFont="1" applyAlignment="1">
      <alignment horizontal="left" vertical="center" wrapText="1"/>
    </xf>
    <xf numFmtId="0" fontId="19" fillId="4" borderId="7"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5"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4" fontId="24" fillId="0" borderId="0" xfId="0" applyNumberFormat="1" applyFont="1" applyAlignment="1">
      <alignment horizontal="right" vertical="center"/>
    </xf>
    <xf numFmtId="0" fontId="24" fillId="0" borderId="0" xfId="0" applyFont="1" applyAlignment="1">
      <alignment vertical="center"/>
    </xf>
    <xf numFmtId="4" fontId="7" fillId="0" borderId="0" xfId="0" applyNumberFormat="1" applyFont="1" applyAlignment="1">
      <alignment vertical="center"/>
    </xf>
    <xf numFmtId="0" fontId="7" fillId="0" borderId="0" xfId="0" applyFont="1" applyAlignment="1">
      <alignment vertical="center"/>
    </xf>
    <xf numFmtId="0" fontId="19" fillId="4" borderId="7"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4" fontId="24" fillId="0" borderId="0" xfId="0" applyNumberFormat="1" applyFont="1" applyAlignment="1">
      <alignment vertical="center"/>
    </xf>
    <xf numFmtId="0" fontId="19" fillId="4" borderId="8" xfId="0" applyFont="1" applyFill="1" applyBorder="1" applyAlignment="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Alignment="1">
      <alignment horizontal="lef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4" fontId="32" fillId="5"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4"/>
  <sheetViews>
    <sheetView showGridLines="0" workbookViewId="0"/>
  </sheetViews>
  <sheetFormatPr defaultRowHeight="12.7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2" t="s">
        <v>0</v>
      </c>
      <c r="AZ1" s="12" t="s">
        <v>1</v>
      </c>
      <c r="BA1" s="12" t="s">
        <v>2</v>
      </c>
      <c r="BB1" s="12" t="s">
        <v>3</v>
      </c>
      <c r="BT1" s="12" t="s">
        <v>4</v>
      </c>
      <c r="BU1" s="12" t="s">
        <v>4</v>
      </c>
      <c r="BV1" s="12" t="s">
        <v>5</v>
      </c>
    </row>
    <row r="2" spans="1:74" ht="36.950000000000003" customHeight="1">
      <c r="AR2" s="174"/>
      <c r="AS2" s="174"/>
      <c r="AT2" s="174"/>
      <c r="AU2" s="174"/>
      <c r="AV2" s="174"/>
      <c r="AW2" s="174"/>
      <c r="AX2" s="174"/>
      <c r="AY2" s="174"/>
      <c r="AZ2" s="174"/>
      <c r="BA2" s="174"/>
      <c r="BB2" s="174"/>
      <c r="BC2" s="174"/>
      <c r="BD2" s="174"/>
      <c r="BE2" s="174"/>
      <c r="BS2" s="13" t="s">
        <v>6</v>
      </c>
      <c r="BT2" s="13" t="s">
        <v>7</v>
      </c>
    </row>
    <row r="3" spans="1:74"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ht="24.95" customHeight="1">
      <c r="B4" s="16"/>
      <c r="D4" s="17" t="s">
        <v>9</v>
      </c>
      <c r="AR4" s="16"/>
      <c r="AS4" s="18" t="s">
        <v>10</v>
      </c>
      <c r="BE4" s="19" t="s">
        <v>11</v>
      </c>
      <c r="BS4" s="13" t="s">
        <v>12</v>
      </c>
    </row>
    <row r="5" spans="1:74" ht="12" customHeight="1">
      <c r="B5" s="16"/>
      <c r="D5" s="20" t="s">
        <v>13</v>
      </c>
      <c r="K5" s="173" t="s">
        <v>14</v>
      </c>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R5" s="16"/>
      <c r="BE5" s="170" t="s">
        <v>15</v>
      </c>
      <c r="BS5" s="13" t="s">
        <v>6</v>
      </c>
    </row>
    <row r="6" spans="1:74" ht="36.950000000000003" customHeight="1">
      <c r="B6" s="16"/>
      <c r="D6" s="22" t="s">
        <v>16</v>
      </c>
      <c r="K6" s="175" t="s">
        <v>17</v>
      </c>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R6" s="16"/>
      <c r="BE6" s="171"/>
      <c r="BS6" s="13" t="s">
        <v>18</v>
      </c>
    </row>
    <row r="7" spans="1:74" ht="12" customHeight="1">
      <c r="B7" s="16"/>
      <c r="D7" s="23" t="s">
        <v>19</v>
      </c>
      <c r="K7" s="21" t="s">
        <v>1</v>
      </c>
      <c r="AK7" s="23" t="s">
        <v>20</v>
      </c>
      <c r="AN7" s="21" t="s">
        <v>1</v>
      </c>
      <c r="AR7" s="16"/>
      <c r="BE7" s="171"/>
      <c r="BS7" s="13" t="s">
        <v>21</v>
      </c>
    </row>
    <row r="8" spans="1:74" ht="12" customHeight="1">
      <c r="B8" s="16"/>
      <c r="D8" s="23" t="s">
        <v>22</v>
      </c>
      <c r="K8" s="21" t="s">
        <v>23</v>
      </c>
      <c r="AK8" s="23" t="s">
        <v>24</v>
      </c>
      <c r="AN8" s="24" t="s">
        <v>25</v>
      </c>
      <c r="AR8" s="16"/>
      <c r="BE8" s="171"/>
      <c r="BS8" s="13" t="s">
        <v>26</v>
      </c>
    </row>
    <row r="9" spans="1:74" ht="14.45" customHeight="1">
      <c r="B9" s="16"/>
      <c r="AR9" s="16"/>
      <c r="BE9" s="171"/>
      <c r="BS9" s="13" t="s">
        <v>27</v>
      </c>
    </row>
    <row r="10" spans="1:74" ht="12" customHeight="1">
      <c r="B10" s="16"/>
      <c r="D10" s="23" t="s">
        <v>28</v>
      </c>
      <c r="AK10" s="23" t="s">
        <v>29</v>
      </c>
      <c r="AN10" s="21" t="s">
        <v>1</v>
      </c>
      <c r="AR10" s="16"/>
      <c r="BE10" s="171"/>
      <c r="BS10" s="13" t="s">
        <v>18</v>
      </c>
    </row>
    <row r="11" spans="1:74" ht="18.399999999999999" customHeight="1">
      <c r="B11" s="16"/>
      <c r="E11" s="21" t="s">
        <v>30</v>
      </c>
      <c r="AK11" s="23" t="s">
        <v>31</v>
      </c>
      <c r="AN11" s="21" t="s">
        <v>1</v>
      </c>
      <c r="AR11" s="16"/>
      <c r="BE11" s="171"/>
      <c r="BS11" s="13" t="s">
        <v>18</v>
      </c>
    </row>
    <row r="12" spans="1:74" ht="6.95" customHeight="1">
      <c r="B12" s="16"/>
      <c r="AR12" s="16"/>
      <c r="BE12" s="171"/>
      <c r="BS12" s="13" t="s">
        <v>18</v>
      </c>
    </row>
    <row r="13" spans="1:74" ht="12" customHeight="1">
      <c r="B13" s="16"/>
      <c r="D13" s="23" t="s">
        <v>32</v>
      </c>
      <c r="AK13" s="23" t="s">
        <v>29</v>
      </c>
      <c r="AN13" s="25" t="s">
        <v>33</v>
      </c>
      <c r="AR13" s="16"/>
      <c r="BE13" s="171"/>
      <c r="BS13" s="13" t="s">
        <v>18</v>
      </c>
    </row>
    <row r="14" spans="1:74">
      <c r="B14" s="16"/>
      <c r="E14" s="176" t="s">
        <v>33</v>
      </c>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23" t="s">
        <v>31</v>
      </c>
      <c r="AN14" s="25" t="s">
        <v>33</v>
      </c>
      <c r="AR14" s="16"/>
      <c r="BE14" s="171"/>
      <c r="BS14" s="13" t="s">
        <v>18</v>
      </c>
    </row>
    <row r="15" spans="1:74" ht="6.95" customHeight="1">
      <c r="B15" s="16"/>
      <c r="AR15" s="16"/>
      <c r="BE15" s="171"/>
      <c r="BS15" s="13" t="s">
        <v>4</v>
      </c>
    </row>
    <row r="16" spans="1:74" ht="12" customHeight="1">
      <c r="B16" s="16"/>
      <c r="D16" s="23" t="s">
        <v>34</v>
      </c>
      <c r="AK16" s="23" t="s">
        <v>29</v>
      </c>
      <c r="AN16" s="21" t="s">
        <v>35</v>
      </c>
      <c r="AR16" s="16"/>
      <c r="BE16" s="171"/>
      <c r="BS16" s="13" t="s">
        <v>4</v>
      </c>
    </row>
    <row r="17" spans="2:71" ht="18.399999999999999" customHeight="1">
      <c r="B17" s="16"/>
      <c r="E17" s="21" t="s">
        <v>36</v>
      </c>
      <c r="AK17" s="23" t="s">
        <v>31</v>
      </c>
      <c r="AN17" s="21" t="s">
        <v>37</v>
      </c>
      <c r="AR17" s="16"/>
      <c r="BE17" s="171"/>
      <c r="BS17" s="13" t="s">
        <v>38</v>
      </c>
    </row>
    <row r="18" spans="2:71" ht="6.95" customHeight="1">
      <c r="B18" s="16"/>
      <c r="AR18" s="16"/>
      <c r="BE18" s="171"/>
      <c r="BS18" s="13" t="s">
        <v>6</v>
      </c>
    </row>
    <row r="19" spans="2:71" ht="12" customHeight="1">
      <c r="B19" s="16"/>
      <c r="D19" s="23" t="s">
        <v>39</v>
      </c>
      <c r="AK19" s="23" t="s">
        <v>29</v>
      </c>
      <c r="AN19" s="21" t="s">
        <v>1</v>
      </c>
      <c r="AR19" s="16"/>
      <c r="BE19" s="171"/>
      <c r="BS19" s="13" t="s">
        <v>6</v>
      </c>
    </row>
    <row r="20" spans="2:71" ht="18.399999999999999" customHeight="1">
      <c r="B20" s="16"/>
      <c r="E20" s="21" t="s">
        <v>40</v>
      </c>
      <c r="AK20" s="23" t="s">
        <v>31</v>
      </c>
      <c r="AN20" s="21" t="s">
        <v>1</v>
      </c>
      <c r="AR20" s="16"/>
      <c r="BE20" s="171"/>
      <c r="BS20" s="13" t="s">
        <v>4</v>
      </c>
    </row>
    <row r="21" spans="2:71" ht="6.95" customHeight="1">
      <c r="B21" s="16"/>
      <c r="AR21" s="16"/>
      <c r="BE21" s="171"/>
    </row>
    <row r="22" spans="2:71" ht="12" customHeight="1">
      <c r="B22" s="16"/>
      <c r="D22" s="23" t="s">
        <v>41</v>
      </c>
      <c r="AR22" s="16"/>
      <c r="BE22" s="171"/>
    </row>
    <row r="23" spans="2:71" ht="16.5" customHeight="1">
      <c r="B23" s="16"/>
      <c r="E23" s="178" t="s">
        <v>1</v>
      </c>
      <c r="F23" s="178"/>
      <c r="G23" s="178"/>
      <c r="H23" s="178"/>
      <c r="I23" s="178"/>
      <c r="J23" s="178"/>
      <c r="K23" s="178"/>
      <c r="L23" s="178"/>
      <c r="M23" s="178"/>
      <c r="N23" s="178"/>
      <c r="O23" s="178"/>
      <c r="P23" s="178"/>
      <c r="Q23" s="178"/>
      <c r="R23" s="178"/>
      <c r="S23" s="178"/>
      <c r="T23" s="178"/>
      <c r="U23" s="178"/>
      <c r="V23" s="178"/>
      <c r="W23" s="178"/>
      <c r="X23" s="178"/>
      <c r="Y23" s="178"/>
      <c r="Z23" s="178"/>
      <c r="AA23" s="178"/>
      <c r="AB23" s="178"/>
      <c r="AC23" s="178"/>
      <c r="AD23" s="178"/>
      <c r="AE23" s="178"/>
      <c r="AF23" s="178"/>
      <c r="AG23" s="178"/>
      <c r="AH23" s="178"/>
      <c r="AI23" s="178"/>
      <c r="AJ23" s="178"/>
      <c r="AK23" s="178"/>
      <c r="AL23" s="178"/>
      <c r="AM23" s="178"/>
      <c r="AN23" s="178"/>
      <c r="AR23" s="16"/>
      <c r="BE23" s="171"/>
    </row>
    <row r="24" spans="2:71" ht="6.95" customHeight="1">
      <c r="B24" s="16"/>
      <c r="AR24" s="16"/>
      <c r="BE24" s="171"/>
    </row>
    <row r="25" spans="2:71" ht="6.95" customHeight="1">
      <c r="B25" s="16"/>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6"/>
      <c r="BE25" s="171"/>
    </row>
    <row r="26" spans="2:71" s="1" customFormat="1" ht="25.9" customHeight="1">
      <c r="B26" s="28"/>
      <c r="D26" s="29" t="s">
        <v>42</v>
      </c>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179">
        <f>ROUND(AG94,2)</f>
        <v>0</v>
      </c>
      <c r="AL26" s="180"/>
      <c r="AM26" s="180"/>
      <c r="AN26" s="180"/>
      <c r="AO26" s="180"/>
      <c r="AR26" s="28"/>
      <c r="BE26" s="171"/>
    </row>
    <row r="27" spans="2:71" s="1" customFormat="1" ht="6.95" customHeight="1">
      <c r="B27" s="28"/>
      <c r="AR27" s="28"/>
      <c r="BE27" s="171"/>
    </row>
    <row r="28" spans="2:71" s="1" customFormat="1">
      <c r="B28" s="28"/>
      <c r="L28" s="181" t="s">
        <v>43</v>
      </c>
      <c r="M28" s="181"/>
      <c r="N28" s="181"/>
      <c r="O28" s="181"/>
      <c r="P28" s="181"/>
      <c r="W28" s="181" t="s">
        <v>44</v>
      </c>
      <c r="X28" s="181"/>
      <c r="Y28" s="181"/>
      <c r="Z28" s="181"/>
      <c r="AA28" s="181"/>
      <c r="AB28" s="181"/>
      <c r="AC28" s="181"/>
      <c r="AD28" s="181"/>
      <c r="AE28" s="181"/>
      <c r="AK28" s="181" t="s">
        <v>45</v>
      </c>
      <c r="AL28" s="181"/>
      <c r="AM28" s="181"/>
      <c r="AN28" s="181"/>
      <c r="AO28" s="181"/>
      <c r="AR28" s="28"/>
      <c r="BE28" s="171"/>
    </row>
    <row r="29" spans="2:71" s="2" customFormat="1" ht="14.45" customHeight="1">
      <c r="B29" s="32"/>
      <c r="D29" s="23" t="s">
        <v>46</v>
      </c>
      <c r="F29" s="23" t="s">
        <v>47</v>
      </c>
      <c r="L29" s="184">
        <v>0.21</v>
      </c>
      <c r="M29" s="183"/>
      <c r="N29" s="183"/>
      <c r="O29" s="183"/>
      <c r="P29" s="183"/>
      <c r="W29" s="182">
        <f>ROUND(AZ94, 2)</f>
        <v>0</v>
      </c>
      <c r="X29" s="183"/>
      <c r="Y29" s="183"/>
      <c r="Z29" s="183"/>
      <c r="AA29" s="183"/>
      <c r="AB29" s="183"/>
      <c r="AC29" s="183"/>
      <c r="AD29" s="183"/>
      <c r="AE29" s="183"/>
      <c r="AK29" s="182">
        <f>ROUND(AV94, 2)</f>
        <v>0</v>
      </c>
      <c r="AL29" s="183"/>
      <c r="AM29" s="183"/>
      <c r="AN29" s="183"/>
      <c r="AO29" s="183"/>
      <c r="AR29" s="32"/>
      <c r="BE29" s="172"/>
    </row>
    <row r="30" spans="2:71" s="2" customFormat="1" ht="14.45" customHeight="1">
      <c r="B30" s="32"/>
      <c r="F30" s="23" t="s">
        <v>48</v>
      </c>
      <c r="L30" s="184">
        <v>0.15</v>
      </c>
      <c r="M30" s="183"/>
      <c r="N30" s="183"/>
      <c r="O30" s="183"/>
      <c r="P30" s="183"/>
      <c r="W30" s="182">
        <f>ROUND(BA94, 2)</f>
        <v>0</v>
      </c>
      <c r="X30" s="183"/>
      <c r="Y30" s="183"/>
      <c r="Z30" s="183"/>
      <c r="AA30" s="183"/>
      <c r="AB30" s="183"/>
      <c r="AC30" s="183"/>
      <c r="AD30" s="183"/>
      <c r="AE30" s="183"/>
      <c r="AK30" s="182">
        <f>ROUND(AW94, 2)</f>
        <v>0</v>
      </c>
      <c r="AL30" s="183"/>
      <c r="AM30" s="183"/>
      <c r="AN30" s="183"/>
      <c r="AO30" s="183"/>
      <c r="AR30" s="32"/>
      <c r="BE30" s="172"/>
    </row>
    <row r="31" spans="2:71" s="2" customFormat="1" ht="14.45" hidden="1" customHeight="1">
      <c r="B31" s="32"/>
      <c r="F31" s="23" t="s">
        <v>49</v>
      </c>
      <c r="L31" s="184">
        <v>0.21</v>
      </c>
      <c r="M31" s="183"/>
      <c r="N31" s="183"/>
      <c r="O31" s="183"/>
      <c r="P31" s="183"/>
      <c r="W31" s="182">
        <f>ROUND(BB94, 2)</f>
        <v>0</v>
      </c>
      <c r="X31" s="183"/>
      <c r="Y31" s="183"/>
      <c r="Z31" s="183"/>
      <c r="AA31" s="183"/>
      <c r="AB31" s="183"/>
      <c r="AC31" s="183"/>
      <c r="AD31" s="183"/>
      <c r="AE31" s="183"/>
      <c r="AK31" s="182">
        <v>0</v>
      </c>
      <c r="AL31" s="183"/>
      <c r="AM31" s="183"/>
      <c r="AN31" s="183"/>
      <c r="AO31" s="183"/>
      <c r="AR31" s="32"/>
      <c r="BE31" s="172"/>
    </row>
    <row r="32" spans="2:71" s="2" customFormat="1" ht="14.45" hidden="1" customHeight="1">
      <c r="B32" s="32"/>
      <c r="F32" s="23" t="s">
        <v>50</v>
      </c>
      <c r="L32" s="184">
        <v>0.15</v>
      </c>
      <c r="M32" s="183"/>
      <c r="N32" s="183"/>
      <c r="O32" s="183"/>
      <c r="P32" s="183"/>
      <c r="W32" s="182">
        <f>ROUND(BC94, 2)</f>
        <v>0</v>
      </c>
      <c r="X32" s="183"/>
      <c r="Y32" s="183"/>
      <c r="Z32" s="183"/>
      <c r="AA32" s="183"/>
      <c r="AB32" s="183"/>
      <c r="AC32" s="183"/>
      <c r="AD32" s="183"/>
      <c r="AE32" s="183"/>
      <c r="AK32" s="182">
        <v>0</v>
      </c>
      <c r="AL32" s="183"/>
      <c r="AM32" s="183"/>
      <c r="AN32" s="183"/>
      <c r="AO32" s="183"/>
      <c r="AR32" s="32"/>
      <c r="BE32" s="172"/>
    </row>
    <row r="33" spans="2:57" s="2" customFormat="1" ht="14.45" hidden="1" customHeight="1">
      <c r="B33" s="32"/>
      <c r="F33" s="23" t="s">
        <v>51</v>
      </c>
      <c r="L33" s="184">
        <v>0</v>
      </c>
      <c r="M33" s="183"/>
      <c r="N33" s="183"/>
      <c r="O33" s="183"/>
      <c r="P33" s="183"/>
      <c r="W33" s="182">
        <f>ROUND(BD94, 2)</f>
        <v>0</v>
      </c>
      <c r="X33" s="183"/>
      <c r="Y33" s="183"/>
      <c r="Z33" s="183"/>
      <c r="AA33" s="183"/>
      <c r="AB33" s="183"/>
      <c r="AC33" s="183"/>
      <c r="AD33" s="183"/>
      <c r="AE33" s="183"/>
      <c r="AK33" s="182">
        <v>0</v>
      </c>
      <c r="AL33" s="183"/>
      <c r="AM33" s="183"/>
      <c r="AN33" s="183"/>
      <c r="AO33" s="183"/>
      <c r="AR33" s="32"/>
      <c r="BE33" s="172"/>
    </row>
    <row r="34" spans="2:57" s="1" customFormat="1" ht="6.95" customHeight="1">
      <c r="B34" s="28"/>
      <c r="AR34" s="28"/>
      <c r="BE34" s="171"/>
    </row>
    <row r="35" spans="2:57" s="1" customFormat="1" ht="25.9" customHeight="1">
      <c r="B35" s="28"/>
      <c r="C35" s="33"/>
      <c r="D35" s="34" t="s">
        <v>52</v>
      </c>
      <c r="E35" s="35"/>
      <c r="F35" s="35"/>
      <c r="G35" s="35"/>
      <c r="H35" s="35"/>
      <c r="I35" s="35"/>
      <c r="J35" s="35"/>
      <c r="K35" s="35"/>
      <c r="L35" s="35"/>
      <c r="M35" s="35"/>
      <c r="N35" s="35"/>
      <c r="O35" s="35"/>
      <c r="P35" s="35"/>
      <c r="Q35" s="35"/>
      <c r="R35" s="35"/>
      <c r="S35" s="35"/>
      <c r="T35" s="36" t="s">
        <v>53</v>
      </c>
      <c r="U35" s="35"/>
      <c r="V35" s="35"/>
      <c r="W35" s="35"/>
      <c r="X35" s="188" t="s">
        <v>54</v>
      </c>
      <c r="Y35" s="186"/>
      <c r="Z35" s="186"/>
      <c r="AA35" s="186"/>
      <c r="AB35" s="186"/>
      <c r="AC35" s="35"/>
      <c r="AD35" s="35"/>
      <c r="AE35" s="35"/>
      <c r="AF35" s="35"/>
      <c r="AG35" s="35"/>
      <c r="AH35" s="35"/>
      <c r="AI35" s="35"/>
      <c r="AJ35" s="35"/>
      <c r="AK35" s="185">
        <f>SUM(AK26:AK33)</f>
        <v>0</v>
      </c>
      <c r="AL35" s="186"/>
      <c r="AM35" s="186"/>
      <c r="AN35" s="186"/>
      <c r="AO35" s="187"/>
      <c r="AP35" s="33"/>
      <c r="AQ35" s="33"/>
      <c r="AR35" s="28"/>
    </row>
    <row r="36" spans="2:57" s="1" customFormat="1" ht="6.95" customHeight="1">
      <c r="B36" s="28"/>
      <c r="AR36" s="28"/>
    </row>
    <row r="37" spans="2:57" s="1" customFormat="1" ht="14.45" customHeight="1">
      <c r="B37" s="28"/>
      <c r="AR37" s="28"/>
    </row>
    <row r="38" spans="2:57" ht="14.45" customHeight="1">
      <c r="B38" s="16"/>
      <c r="AR38" s="16"/>
    </row>
    <row r="39" spans="2:57" ht="14.45" customHeight="1">
      <c r="B39" s="16"/>
      <c r="AR39" s="16"/>
    </row>
    <row r="40" spans="2:57" ht="14.45" customHeight="1">
      <c r="B40" s="16"/>
      <c r="AR40" s="16"/>
    </row>
    <row r="41" spans="2:57" ht="14.45" customHeight="1">
      <c r="B41" s="16"/>
      <c r="AR41" s="16"/>
    </row>
    <row r="42" spans="2:57" ht="14.45" customHeight="1">
      <c r="B42" s="16"/>
      <c r="AR42" s="16"/>
    </row>
    <row r="43" spans="2:57" ht="14.45" customHeight="1">
      <c r="B43" s="16"/>
      <c r="AR43" s="16"/>
    </row>
    <row r="44" spans="2:57" ht="14.45" customHeight="1">
      <c r="B44" s="16"/>
      <c r="AR44" s="16"/>
    </row>
    <row r="45" spans="2:57" ht="14.45" customHeight="1">
      <c r="B45" s="16"/>
      <c r="AR45" s="16"/>
    </row>
    <row r="46" spans="2:57" ht="14.45" customHeight="1">
      <c r="B46" s="16"/>
      <c r="AR46" s="16"/>
    </row>
    <row r="47" spans="2:57" ht="14.45" customHeight="1">
      <c r="B47" s="16"/>
      <c r="AR47" s="16"/>
    </row>
    <row r="48" spans="2:57" ht="14.45" customHeight="1">
      <c r="B48" s="16"/>
      <c r="AR48" s="16"/>
    </row>
    <row r="49" spans="2:44" s="1" customFormat="1" ht="14.45" customHeight="1">
      <c r="B49" s="28"/>
      <c r="D49" s="37" t="s">
        <v>55</v>
      </c>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7" t="s">
        <v>56</v>
      </c>
      <c r="AI49" s="38"/>
      <c r="AJ49" s="38"/>
      <c r="AK49" s="38"/>
      <c r="AL49" s="38"/>
      <c r="AM49" s="38"/>
      <c r="AN49" s="38"/>
      <c r="AO49" s="38"/>
      <c r="AR49" s="28"/>
    </row>
    <row r="50" spans="2:44" ht="11.25">
      <c r="B50" s="16"/>
      <c r="AR50" s="16"/>
    </row>
    <row r="51" spans="2:44" ht="11.25">
      <c r="B51" s="16"/>
      <c r="AR51" s="16"/>
    </row>
    <row r="52" spans="2:44" ht="11.25">
      <c r="B52" s="16"/>
      <c r="AR52" s="16"/>
    </row>
    <row r="53" spans="2:44" ht="11.25">
      <c r="B53" s="16"/>
      <c r="AR53" s="16"/>
    </row>
    <row r="54" spans="2:44" ht="11.25">
      <c r="B54" s="16"/>
      <c r="AR54" s="16"/>
    </row>
    <row r="55" spans="2:44" ht="11.25">
      <c r="B55" s="16"/>
      <c r="AR55" s="16"/>
    </row>
    <row r="56" spans="2:44" ht="11.25">
      <c r="B56" s="16"/>
      <c r="AR56" s="16"/>
    </row>
    <row r="57" spans="2:44" ht="11.25">
      <c r="B57" s="16"/>
      <c r="AR57" s="16"/>
    </row>
    <row r="58" spans="2:44" ht="11.25">
      <c r="B58" s="16"/>
      <c r="AR58" s="16"/>
    </row>
    <row r="59" spans="2:44" ht="11.25">
      <c r="B59" s="16"/>
      <c r="AR59" s="16"/>
    </row>
    <row r="60" spans="2:44" s="1" customFormat="1">
      <c r="B60" s="28"/>
      <c r="D60" s="39" t="s">
        <v>57</v>
      </c>
      <c r="E60" s="30"/>
      <c r="F60" s="30"/>
      <c r="G60" s="30"/>
      <c r="H60" s="30"/>
      <c r="I60" s="30"/>
      <c r="J60" s="30"/>
      <c r="K60" s="30"/>
      <c r="L60" s="30"/>
      <c r="M60" s="30"/>
      <c r="N60" s="30"/>
      <c r="O60" s="30"/>
      <c r="P60" s="30"/>
      <c r="Q60" s="30"/>
      <c r="R60" s="30"/>
      <c r="S60" s="30"/>
      <c r="T60" s="30"/>
      <c r="U60" s="30"/>
      <c r="V60" s="39" t="s">
        <v>58</v>
      </c>
      <c r="W60" s="30"/>
      <c r="X60" s="30"/>
      <c r="Y60" s="30"/>
      <c r="Z60" s="30"/>
      <c r="AA60" s="30"/>
      <c r="AB60" s="30"/>
      <c r="AC60" s="30"/>
      <c r="AD60" s="30"/>
      <c r="AE60" s="30"/>
      <c r="AF60" s="30"/>
      <c r="AG60" s="30"/>
      <c r="AH60" s="39" t="s">
        <v>57</v>
      </c>
      <c r="AI60" s="30"/>
      <c r="AJ60" s="30"/>
      <c r="AK60" s="30"/>
      <c r="AL60" s="30"/>
      <c r="AM60" s="39" t="s">
        <v>58</v>
      </c>
      <c r="AN60" s="30"/>
      <c r="AO60" s="30"/>
      <c r="AR60" s="28"/>
    </row>
    <row r="61" spans="2:44" ht="11.25">
      <c r="B61" s="16"/>
      <c r="AR61" s="16"/>
    </row>
    <row r="62" spans="2:44" ht="11.25">
      <c r="B62" s="16"/>
      <c r="AR62" s="16"/>
    </row>
    <row r="63" spans="2:44" ht="11.25">
      <c r="B63" s="16"/>
      <c r="AR63" s="16"/>
    </row>
    <row r="64" spans="2:44" s="1" customFormat="1">
      <c r="B64" s="28"/>
      <c r="D64" s="37" t="s">
        <v>59</v>
      </c>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7" t="s">
        <v>60</v>
      </c>
      <c r="AI64" s="38"/>
      <c r="AJ64" s="38"/>
      <c r="AK64" s="38"/>
      <c r="AL64" s="38"/>
      <c r="AM64" s="38"/>
      <c r="AN64" s="38"/>
      <c r="AO64" s="38"/>
      <c r="AR64" s="28"/>
    </row>
    <row r="65" spans="2:44" ht="11.25">
      <c r="B65" s="16"/>
      <c r="AR65" s="16"/>
    </row>
    <row r="66" spans="2:44" ht="11.25">
      <c r="B66" s="16"/>
      <c r="AR66" s="16"/>
    </row>
    <row r="67" spans="2:44" ht="11.25">
      <c r="B67" s="16"/>
      <c r="AR67" s="16"/>
    </row>
    <row r="68" spans="2:44" ht="11.25">
      <c r="B68" s="16"/>
      <c r="AR68" s="16"/>
    </row>
    <row r="69" spans="2:44" ht="11.25">
      <c r="B69" s="16"/>
      <c r="AR69" s="16"/>
    </row>
    <row r="70" spans="2:44" ht="11.25">
      <c r="B70" s="16"/>
      <c r="AR70" s="16"/>
    </row>
    <row r="71" spans="2:44" ht="11.25">
      <c r="B71" s="16"/>
      <c r="AR71" s="16"/>
    </row>
    <row r="72" spans="2:44" ht="11.25">
      <c r="B72" s="16"/>
      <c r="AR72" s="16"/>
    </row>
    <row r="73" spans="2:44" ht="11.25">
      <c r="B73" s="16"/>
      <c r="AR73" s="16"/>
    </row>
    <row r="74" spans="2:44" ht="11.25">
      <c r="B74" s="16"/>
      <c r="AR74" s="16"/>
    </row>
    <row r="75" spans="2:44" s="1" customFormat="1">
      <c r="B75" s="28"/>
      <c r="D75" s="39" t="s">
        <v>57</v>
      </c>
      <c r="E75" s="30"/>
      <c r="F75" s="30"/>
      <c r="G75" s="30"/>
      <c r="H75" s="30"/>
      <c r="I75" s="30"/>
      <c r="J75" s="30"/>
      <c r="K75" s="30"/>
      <c r="L75" s="30"/>
      <c r="M75" s="30"/>
      <c r="N75" s="30"/>
      <c r="O75" s="30"/>
      <c r="P75" s="30"/>
      <c r="Q75" s="30"/>
      <c r="R75" s="30"/>
      <c r="S75" s="30"/>
      <c r="T75" s="30"/>
      <c r="U75" s="30"/>
      <c r="V75" s="39" t="s">
        <v>58</v>
      </c>
      <c r="W75" s="30"/>
      <c r="X75" s="30"/>
      <c r="Y75" s="30"/>
      <c r="Z75" s="30"/>
      <c r="AA75" s="30"/>
      <c r="AB75" s="30"/>
      <c r="AC75" s="30"/>
      <c r="AD75" s="30"/>
      <c r="AE75" s="30"/>
      <c r="AF75" s="30"/>
      <c r="AG75" s="30"/>
      <c r="AH75" s="39" t="s">
        <v>57</v>
      </c>
      <c r="AI75" s="30"/>
      <c r="AJ75" s="30"/>
      <c r="AK75" s="30"/>
      <c r="AL75" s="30"/>
      <c r="AM75" s="39" t="s">
        <v>58</v>
      </c>
      <c r="AN75" s="30"/>
      <c r="AO75" s="30"/>
      <c r="AR75" s="28"/>
    </row>
    <row r="76" spans="2:44" s="1" customFormat="1" ht="11.25">
      <c r="B76" s="28"/>
      <c r="AR76" s="28"/>
    </row>
    <row r="77" spans="2:44" s="1" customFormat="1" ht="6.95" customHeight="1">
      <c r="B77" s="40"/>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28"/>
    </row>
    <row r="81" spans="1:91" s="1" customFormat="1" ht="6.95" customHeight="1">
      <c r="B81" s="42"/>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28"/>
    </row>
    <row r="82" spans="1:91" s="1" customFormat="1" ht="24.95" customHeight="1">
      <c r="B82" s="28"/>
      <c r="C82" s="17" t="s">
        <v>61</v>
      </c>
      <c r="AR82" s="28"/>
    </row>
    <row r="83" spans="1:91" s="1" customFormat="1" ht="6.95" customHeight="1">
      <c r="B83" s="28"/>
      <c r="AR83" s="28"/>
    </row>
    <row r="84" spans="1:91" s="3" customFormat="1" ht="12" customHeight="1">
      <c r="B84" s="44"/>
      <c r="C84" s="23" t="s">
        <v>13</v>
      </c>
      <c r="L84" s="3" t="str">
        <f>K5</f>
        <v>2023_18_1</v>
      </c>
      <c r="AR84" s="44"/>
    </row>
    <row r="85" spans="1:91" s="4" customFormat="1" ht="36.950000000000003" customHeight="1">
      <c r="B85" s="45"/>
      <c r="C85" s="46" t="s">
        <v>16</v>
      </c>
      <c r="L85" s="168" t="str">
        <f>K6</f>
        <v>Oprava zabezpečovacího zařízení v žst. Podlešín</v>
      </c>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R85" s="45"/>
    </row>
    <row r="86" spans="1:91" s="1" customFormat="1" ht="6.95" customHeight="1">
      <c r="B86" s="28"/>
      <c r="AR86" s="28"/>
    </row>
    <row r="87" spans="1:91" s="1" customFormat="1" ht="12" customHeight="1">
      <c r="B87" s="28"/>
      <c r="C87" s="23" t="s">
        <v>22</v>
      </c>
      <c r="L87" s="47" t="str">
        <f>IF(K8="","",K8)</f>
        <v xml:space="preserve"> žst. Podlešín</v>
      </c>
      <c r="AI87" s="23" t="s">
        <v>24</v>
      </c>
      <c r="AM87" s="194" t="str">
        <f>IF(AN8= "","",AN8)</f>
        <v>2. 11. 2023</v>
      </c>
      <c r="AN87" s="194"/>
      <c r="AR87" s="28"/>
    </row>
    <row r="88" spans="1:91" s="1" customFormat="1" ht="6.95" customHeight="1">
      <c r="B88" s="28"/>
      <c r="AR88" s="28"/>
    </row>
    <row r="89" spans="1:91" s="1" customFormat="1" ht="15.2" customHeight="1">
      <c r="B89" s="28"/>
      <c r="C89" s="23" t="s">
        <v>28</v>
      </c>
      <c r="L89" s="3" t="str">
        <f>IF(E11= "","",E11)</f>
        <v>Jiří Kejkula, OŘ Praha</v>
      </c>
      <c r="AI89" s="23" t="s">
        <v>34</v>
      </c>
      <c r="AM89" s="195" t="str">
        <f>IF(E17="","",E17)</f>
        <v>TMS Projekt s.r.o.</v>
      </c>
      <c r="AN89" s="196"/>
      <c r="AO89" s="196"/>
      <c r="AP89" s="196"/>
      <c r="AR89" s="28"/>
      <c r="AS89" s="199" t="s">
        <v>62</v>
      </c>
      <c r="AT89" s="200"/>
      <c r="AU89" s="49"/>
      <c r="AV89" s="49"/>
      <c r="AW89" s="49"/>
      <c r="AX89" s="49"/>
      <c r="AY89" s="49"/>
      <c r="AZ89" s="49"/>
      <c r="BA89" s="49"/>
      <c r="BB89" s="49"/>
      <c r="BC89" s="49"/>
      <c r="BD89" s="50"/>
    </row>
    <row r="90" spans="1:91" s="1" customFormat="1" ht="15.2" customHeight="1">
      <c r="B90" s="28"/>
      <c r="C90" s="23" t="s">
        <v>32</v>
      </c>
      <c r="L90" s="3" t="str">
        <f>IF(E14= "Vyplň údaj","",E14)</f>
        <v/>
      </c>
      <c r="AI90" s="23" t="s">
        <v>39</v>
      </c>
      <c r="AM90" s="195" t="str">
        <f>IF(E20="","",E20)</f>
        <v>Milan Bělehrad, OŘ Praha</v>
      </c>
      <c r="AN90" s="196"/>
      <c r="AO90" s="196"/>
      <c r="AP90" s="196"/>
      <c r="AR90" s="28"/>
      <c r="AS90" s="201"/>
      <c r="AT90" s="202"/>
      <c r="BD90" s="52"/>
    </row>
    <row r="91" spans="1:91" s="1" customFormat="1" ht="10.9" customHeight="1">
      <c r="B91" s="28"/>
      <c r="AR91" s="28"/>
      <c r="AS91" s="201"/>
      <c r="AT91" s="202"/>
      <c r="BD91" s="52"/>
    </row>
    <row r="92" spans="1:91" s="1" customFormat="1" ht="29.25" customHeight="1">
      <c r="B92" s="28"/>
      <c r="C92" s="163" t="s">
        <v>63</v>
      </c>
      <c r="D92" s="164"/>
      <c r="E92" s="164"/>
      <c r="F92" s="164"/>
      <c r="G92" s="164"/>
      <c r="H92" s="53"/>
      <c r="I92" s="167" t="s">
        <v>64</v>
      </c>
      <c r="J92" s="164"/>
      <c r="K92" s="164"/>
      <c r="L92" s="164"/>
      <c r="M92" s="164"/>
      <c r="N92" s="164"/>
      <c r="O92" s="164"/>
      <c r="P92" s="164"/>
      <c r="Q92" s="164"/>
      <c r="R92" s="164"/>
      <c r="S92" s="164"/>
      <c r="T92" s="164"/>
      <c r="U92" s="164"/>
      <c r="V92" s="164"/>
      <c r="W92" s="164"/>
      <c r="X92" s="164"/>
      <c r="Y92" s="164"/>
      <c r="Z92" s="164"/>
      <c r="AA92" s="164"/>
      <c r="AB92" s="164"/>
      <c r="AC92" s="164"/>
      <c r="AD92" s="164"/>
      <c r="AE92" s="164"/>
      <c r="AF92" s="164"/>
      <c r="AG92" s="193" t="s">
        <v>65</v>
      </c>
      <c r="AH92" s="164"/>
      <c r="AI92" s="164"/>
      <c r="AJ92" s="164"/>
      <c r="AK92" s="164"/>
      <c r="AL92" s="164"/>
      <c r="AM92" s="164"/>
      <c r="AN92" s="167" t="s">
        <v>66</v>
      </c>
      <c r="AO92" s="164"/>
      <c r="AP92" s="198"/>
      <c r="AQ92" s="54" t="s">
        <v>67</v>
      </c>
      <c r="AR92" s="28"/>
      <c r="AS92" s="55" t="s">
        <v>68</v>
      </c>
      <c r="AT92" s="56" t="s">
        <v>69</v>
      </c>
      <c r="AU92" s="56" t="s">
        <v>70</v>
      </c>
      <c r="AV92" s="56" t="s">
        <v>71</v>
      </c>
      <c r="AW92" s="56" t="s">
        <v>72</v>
      </c>
      <c r="AX92" s="56" t="s">
        <v>73</v>
      </c>
      <c r="AY92" s="56" t="s">
        <v>74</v>
      </c>
      <c r="AZ92" s="56" t="s">
        <v>75</v>
      </c>
      <c r="BA92" s="56" t="s">
        <v>76</v>
      </c>
      <c r="BB92" s="56" t="s">
        <v>77</v>
      </c>
      <c r="BC92" s="56" t="s">
        <v>78</v>
      </c>
      <c r="BD92" s="57" t="s">
        <v>79</v>
      </c>
    </row>
    <row r="93" spans="1:91" s="1" customFormat="1" ht="10.9" customHeight="1">
      <c r="B93" s="28"/>
      <c r="AR93" s="28"/>
      <c r="AS93" s="58"/>
      <c r="AT93" s="49"/>
      <c r="AU93" s="49"/>
      <c r="AV93" s="49"/>
      <c r="AW93" s="49"/>
      <c r="AX93" s="49"/>
      <c r="AY93" s="49"/>
      <c r="AZ93" s="49"/>
      <c r="BA93" s="49"/>
      <c r="BB93" s="49"/>
      <c r="BC93" s="49"/>
      <c r="BD93" s="50"/>
    </row>
    <row r="94" spans="1:91" s="5" customFormat="1" ht="32.450000000000003" customHeight="1">
      <c r="B94" s="59"/>
      <c r="C94" s="60" t="s">
        <v>80</v>
      </c>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203">
        <f>ROUND(AG95+AG100+AG103+AG107+AG110,2)</f>
        <v>0</v>
      </c>
      <c r="AH94" s="203"/>
      <c r="AI94" s="203"/>
      <c r="AJ94" s="203"/>
      <c r="AK94" s="203"/>
      <c r="AL94" s="203"/>
      <c r="AM94" s="203"/>
      <c r="AN94" s="204">
        <f t="shared" ref="AN94:AN112" si="0">SUM(AG94,AT94)</f>
        <v>0</v>
      </c>
      <c r="AO94" s="204"/>
      <c r="AP94" s="204"/>
      <c r="AQ94" s="63" t="s">
        <v>1</v>
      </c>
      <c r="AR94" s="59"/>
      <c r="AS94" s="64">
        <f>ROUND(AS95+AS100+AS103+AS107+AS110,2)</f>
        <v>0</v>
      </c>
      <c r="AT94" s="65">
        <f t="shared" ref="AT94:AT112" si="1">ROUND(SUM(AV94:AW94),2)</f>
        <v>0</v>
      </c>
      <c r="AU94" s="66">
        <f>ROUND(AU95+AU100+AU103+AU107+AU110,5)</f>
        <v>0</v>
      </c>
      <c r="AV94" s="65">
        <f>ROUND(AZ94*L29,2)</f>
        <v>0</v>
      </c>
      <c r="AW94" s="65">
        <f>ROUND(BA94*L30,2)</f>
        <v>0</v>
      </c>
      <c r="AX94" s="65">
        <f>ROUND(BB94*L29,2)</f>
        <v>0</v>
      </c>
      <c r="AY94" s="65">
        <f>ROUND(BC94*L30,2)</f>
        <v>0</v>
      </c>
      <c r="AZ94" s="65">
        <f>ROUND(AZ95+AZ100+AZ103+AZ107+AZ110,2)</f>
        <v>0</v>
      </c>
      <c r="BA94" s="65">
        <f>ROUND(BA95+BA100+BA103+BA107+BA110,2)</f>
        <v>0</v>
      </c>
      <c r="BB94" s="65">
        <f>ROUND(BB95+BB100+BB103+BB107+BB110,2)</f>
        <v>0</v>
      </c>
      <c r="BC94" s="65">
        <f>ROUND(BC95+BC100+BC103+BC107+BC110,2)</f>
        <v>0</v>
      </c>
      <c r="BD94" s="67">
        <f>ROUND(BD95+BD100+BD103+BD107+BD110,2)</f>
        <v>0</v>
      </c>
      <c r="BS94" s="68" t="s">
        <v>81</v>
      </c>
      <c r="BT94" s="68" t="s">
        <v>82</v>
      </c>
      <c r="BU94" s="69" t="s">
        <v>83</v>
      </c>
      <c r="BV94" s="68" t="s">
        <v>84</v>
      </c>
      <c r="BW94" s="68" t="s">
        <v>5</v>
      </c>
      <c r="BX94" s="68" t="s">
        <v>85</v>
      </c>
      <c r="CL94" s="68" t="s">
        <v>1</v>
      </c>
    </row>
    <row r="95" spans="1:91" s="6" customFormat="1" ht="16.5" customHeight="1">
      <c r="B95" s="70"/>
      <c r="C95" s="71"/>
      <c r="D95" s="165" t="s">
        <v>86</v>
      </c>
      <c r="E95" s="165"/>
      <c r="F95" s="165"/>
      <c r="G95" s="165"/>
      <c r="H95" s="165"/>
      <c r="I95" s="72"/>
      <c r="J95" s="165" t="s">
        <v>87</v>
      </c>
      <c r="K95" s="165"/>
      <c r="L95" s="165"/>
      <c r="M95" s="165"/>
      <c r="N95" s="165"/>
      <c r="O95" s="165"/>
      <c r="P95" s="165"/>
      <c r="Q95" s="165"/>
      <c r="R95" s="165"/>
      <c r="S95" s="165"/>
      <c r="T95" s="165"/>
      <c r="U95" s="165"/>
      <c r="V95" s="165"/>
      <c r="W95" s="165"/>
      <c r="X95" s="165"/>
      <c r="Y95" s="165"/>
      <c r="Z95" s="165"/>
      <c r="AA95" s="165"/>
      <c r="AB95" s="165"/>
      <c r="AC95" s="165"/>
      <c r="AD95" s="165"/>
      <c r="AE95" s="165"/>
      <c r="AF95" s="165"/>
      <c r="AG95" s="189">
        <f>ROUND(SUM(AG96:AG99),2)</f>
        <v>0</v>
      </c>
      <c r="AH95" s="190"/>
      <c r="AI95" s="190"/>
      <c r="AJ95" s="190"/>
      <c r="AK95" s="190"/>
      <c r="AL95" s="190"/>
      <c r="AM95" s="190"/>
      <c r="AN95" s="197">
        <f t="shared" si="0"/>
        <v>0</v>
      </c>
      <c r="AO95" s="190"/>
      <c r="AP95" s="190"/>
      <c r="AQ95" s="73" t="s">
        <v>88</v>
      </c>
      <c r="AR95" s="70"/>
      <c r="AS95" s="74">
        <f>ROUND(SUM(AS96:AS99),2)</f>
        <v>0</v>
      </c>
      <c r="AT95" s="75">
        <f t="shared" si="1"/>
        <v>0</v>
      </c>
      <c r="AU95" s="76">
        <f>ROUND(SUM(AU96:AU99),5)</f>
        <v>0</v>
      </c>
      <c r="AV95" s="75">
        <f>ROUND(AZ95*L29,2)</f>
        <v>0</v>
      </c>
      <c r="AW95" s="75">
        <f>ROUND(BA95*L30,2)</f>
        <v>0</v>
      </c>
      <c r="AX95" s="75">
        <f>ROUND(BB95*L29,2)</f>
        <v>0</v>
      </c>
      <c r="AY95" s="75">
        <f>ROUND(BC95*L30,2)</f>
        <v>0</v>
      </c>
      <c r="AZ95" s="75">
        <f>ROUND(SUM(AZ96:AZ99),2)</f>
        <v>0</v>
      </c>
      <c r="BA95" s="75">
        <f>ROUND(SUM(BA96:BA99),2)</f>
        <v>0</v>
      </c>
      <c r="BB95" s="75">
        <f>ROUND(SUM(BB96:BB99),2)</f>
        <v>0</v>
      </c>
      <c r="BC95" s="75">
        <f>ROUND(SUM(BC96:BC99),2)</f>
        <v>0</v>
      </c>
      <c r="BD95" s="77">
        <f>ROUND(SUM(BD96:BD99),2)</f>
        <v>0</v>
      </c>
      <c r="BS95" s="78" t="s">
        <v>81</v>
      </c>
      <c r="BT95" s="78" t="s">
        <v>21</v>
      </c>
      <c r="BU95" s="78" t="s">
        <v>83</v>
      </c>
      <c r="BV95" s="78" t="s">
        <v>84</v>
      </c>
      <c r="BW95" s="78" t="s">
        <v>89</v>
      </c>
      <c r="BX95" s="78" t="s">
        <v>5</v>
      </c>
      <c r="CL95" s="78" t="s">
        <v>1</v>
      </c>
      <c r="CM95" s="78" t="s">
        <v>90</v>
      </c>
    </row>
    <row r="96" spans="1:91" s="3" customFormat="1" ht="16.5" customHeight="1">
      <c r="A96" s="79" t="s">
        <v>91</v>
      </c>
      <c r="B96" s="44"/>
      <c r="C96" s="9"/>
      <c r="D96" s="9"/>
      <c r="E96" s="166" t="s">
        <v>92</v>
      </c>
      <c r="F96" s="166"/>
      <c r="G96" s="166"/>
      <c r="H96" s="166"/>
      <c r="I96" s="166"/>
      <c r="J96" s="9"/>
      <c r="K96" s="166" t="s">
        <v>93</v>
      </c>
      <c r="L96" s="166"/>
      <c r="M96" s="166"/>
      <c r="N96" s="166"/>
      <c r="O96" s="166"/>
      <c r="P96" s="166"/>
      <c r="Q96" s="166"/>
      <c r="R96" s="166"/>
      <c r="S96" s="166"/>
      <c r="T96" s="166"/>
      <c r="U96" s="166"/>
      <c r="V96" s="166"/>
      <c r="W96" s="166"/>
      <c r="X96" s="166"/>
      <c r="Y96" s="166"/>
      <c r="Z96" s="166"/>
      <c r="AA96" s="166"/>
      <c r="AB96" s="166"/>
      <c r="AC96" s="166"/>
      <c r="AD96" s="166"/>
      <c r="AE96" s="166"/>
      <c r="AF96" s="166"/>
      <c r="AG96" s="191">
        <f>'PS01.01 - technologická část'!J32</f>
        <v>0</v>
      </c>
      <c r="AH96" s="192"/>
      <c r="AI96" s="192"/>
      <c r="AJ96" s="192"/>
      <c r="AK96" s="192"/>
      <c r="AL96" s="192"/>
      <c r="AM96" s="192"/>
      <c r="AN96" s="191">
        <f t="shared" si="0"/>
        <v>0</v>
      </c>
      <c r="AO96" s="192"/>
      <c r="AP96" s="192"/>
      <c r="AQ96" s="80" t="s">
        <v>94</v>
      </c>
      <c r="AR96" s="44"/>
      <c r="AS96" s="81">
        <v>0</v>
      </c>
      <c r="AT96" s="82">
        <f t="shared" si="1"/>
        <v>0</v>
      </c>
      <c r="AU96" s="83">
        <f>'PS01.01 - technologická část'!P129</f>
        <v>0</v>
      </c>
      <c r="AV96" s="82">
        <f>'PS01.01 - technologická část'!J35</f>
        <v>0</v>
      </c>
      <c r="AW96" s="82">
        <f>'PS01.01 - technologická část'!J36</f>
        <v>0</v>
      </c>
      <c r="AX96" s="82">
        <f>'PS01.01 - technologická část'!J37</f>
        <v>0</v>
      </c>
      <c r="AY96" s="82">
        <f>'PS01.01 - technologická část'!J38</f>
        <v>0</v>
      </c>
      <c r="AZ96" s="82">
        <f>'PS01.01 - technologická část'!F35</f>
        <v>0</v>
      </c>
      <c r="BA96" s="82">
        <f>'PS01.01 - technologická část'!F36</f>
        <v>0</v>
      </c>
      <c r="BB96" s="82">
        <f>'PS01.01 - technologická část'!F37</f>
        <v>0</v>
      </c>
      <c r="BC96" s="82">
        <f>'PS01.01 - technologická část'!F38</f>
        <v>0</v>
      </c>
      <c r="BD96" s="84">
        <f>'PS01.01 - technologická část'!F39</f>
        <v>0</v>
      </c>
      <c r="BT96" s="21" t="s">
        <v>90</v>
      </c>
      <c r="BV96" s="21" t="s">
        <v>84</v>
      </c>
      <c r="BW96" s="21" t="s">
        <v>95</v>
      </c>
      <c r="BX96" s="21" t="s">
        <v>89</v>
      </c>
      <c r="CL96" s="21" t="s">
        <v>1</v>
      </c>
    </row>
    <row r="97" spans="1:91" s="3" customFormat="1" ht="16.5" customHeight="1">
      <c r="A97" s="79" t="s">
        <v>91</v>
      </c>
      <c r="B97" s="44"/>
      <c r="C97" s="9"/>
      <c r="D97" s="9"/>
      <c r="E97" s="166" t="s">
        <v>96</v>
      </c>
      <c r="F97" s="166"/>
      <c r="G97" s="166"/>
      <c r="H97" s="166"/>
      <c r="I97" s="166"/>
      <c r="J97" s="9"/>
      <c r="K97" s="166" t="s">
        <v>97</v>
      </c>
      <c r="L97" s="166"/>
      <c r="M97" s="166"/>
      <c r="N97" s="166"/>
      <c r="O97" s="166"/>
      <c r="P97" s="166"/>
      <c r="Q97" s="166"/>
      <c r="R97" s="166"/>
      <c r="S97" s="166"/>
      <c r="T97" s="166"/>
      <c r="U97" s="166"/>
      <c r="V97" s="166"/>
      <c r="W97" s="166"/>
      <c r="X97" s="166"/>
      <c r="Y97" s="166"/>
      <c r="Z97" s="166"/>
      <c r="AA97" s="166"/>
      <c r="AB97" s="166"/>
      <c r="AC97" s="166"/>
      <c r="AD97" s="166"/>
      <c r="AE97" s="166"/>
      <c r="AF97" s="166"/>
      <c r="AG97" s="191">
        <f>'PS01.02 - stavební část'!J32</f>
        <v>0</v>
      </c>
      <c r="AH97" s="192"/>
      <c r="AI97" s="192"/>
      <c r="AJ97" s="192"/>
      <c r="AK97" s="192"/>
      <c r="AL97" s="192"/>
      <c r="AM97" s="192"/>
      <c r="AN97" s="191">
        <f t="shared" si="0"/>
        <v>0</v>
      </c>
      <c r="AO97" s="192"/>
      <c r="AP97" s="192"/>
      <c r="AQ97" s="80" t="s">
        <v>94</v>
      </c>
      <c r="AR97" s="44"/>
      <c r="AS97" s="81">
        <v>0</v>
      </c>
      <c r="AT97" s="82">
        <f t="shared" si="1"/>
        <v>0</v>
      </c>
      <c r="AU97" s="83">
        <f>'PS01.02 - stavební část'!P122</f>
        <v>0</v>
      </c>
      <c r="AV97" s="82">
        <f>'PS01.02 - stavební část'!J35</f>
        <v>0</v>
      </c>
      <c r="AW97" s="82">
        <f>'PS01.02 - stavební část'!J36</f>
        <v>0</v>
      </c>
      <c r="AX97" s="82">
        <f>'PS01.02 - stavební část'!J37</f>
        <v>0</v>
      </c>
      <c r="AY97" s="82">
        <f>'PS01.02 - stavební část'!J38</f>
        <v>0</v>
      </c>
      <c r="AZ97" s="82">
        <f>'PS01.02 - stavební část'!F35</f>
        <v>0</v>
      </c>
      <c r="BA97" s="82">
        <f>'PS01.02 - stavební část'!F36</f>
        <v>0</v>
      </c>
      <c r="BB97" s="82">
        <f>'PS01.02 - stavební část'!F37</f>
        <v>0</v>
      </c>
      <c r="BC97" s="82">
        <f>'PS01.02 - stavební část'!F38</f>
        <v>0</v>
      </c>
      <c r="BD97" s="84">
        <f>'PS01.02 - stavební část'!F39</f>
        <v>0</v>
      </c>
      <c r="BT97" s="21" t="s">
        <v>90</v>
      </c>
      <c r="BV97" s="21" t="s">
        <v>84</v>
      </c>
      <c r="BW97" s="21" t="s">
        <v>98</v>
      </c>
      <c r="BX97" s="21" t="s">
        <v>89</v>
      </c>
      <c r="CL97" s="21" t="s">
        <v>1</v>
      </c>
    </row>
    <row r="98" spans="1:91" s="3" customFormat="1" ht="16.5" customHeight="1">
      <c r="A98" s="79" t="s">
        <v>91</v>
      </c>
      <c r="B98" s="44"/>
      <c r="C98" s="9"/>
      <c r="D98" s="9"/>
      <c r="E98" s="166" t="s">
        <v>99</v>
      </c>
      <c r="F98" s="166"/>
      <c r="G98" s="166"/>
      <c r="H98" s="166"/>
      <c r="I98" s="166"/>
      <c r="J98" s="9"/>
      <c r="K98" s="166" t="s">
        <v>100</v>
      </c>
      <c r="L98" s="166"/>
      <c r="M98" s="166"/>
      <c r="N98" s="166"/>
      <c r="O98" s="166"/>
      <c r="P98" s="166"/>
      <c r="Q98" s="166"/>
      <c r="R98" s="166"/>
      <c r="S98" s="166"/>
      <c r="T98" s="166"/>
      <c r="U98" s="166"/>
      <c r="V98" s="166"/>
      <c r="W98" s="166"/>
      <c r="X98" s="166"/>
      <c r="Y98" s="166"/>
      <c r="Z98" s="166"/>
      <c r="AA98" s="166"/>
      <c r="AB98" s="166"/>
      <c r="AC98" s="166"/>
      <c r="AD98" s="166"/>
      <c r="AE98" s="166"/>
      <c r="AF98" s="166"/>
      <c r="AG98" s="191">
        <f>'PS01.03 - VRN'!J32</f>
        <v>0</v>
      </c>
      <c r="AH98" s="192"/>
      <c r="AI98" s="192"/>
      <c r="AJ98" s="192"/>
      <c r="AK98" s="192"/>
      <c r="AL98" s="192"/>
      <c r="AM98" s="192"/>
      <c r="AN98" s="191">
        <f t="shared" si="0"/>
        <v>0</v>
      </c>
      <c r="AO98" s="192"/>
      <c r="AP98" s="192"/>
      <c r="AQ98" s="80" t="s">
        <v>94</v>
      </c>
      <c r="AR98" s="44"/>
      <c r="AS98" s="81">
        <v>0</v>
      </c>
      <c r="AT98" s="82">
        <f t="shared" si="1"/>
        <v>0</v>
      </c>
      <c r="AU98" s="83">
        <f>'PS01.03 - VRN'!P122</f>
        <v>0</v>
      </c>
      <c r="AV98" s="82">
        <f>'PS01.03 - VRN'!J35</f>
        <v>0</v>
      </c>
      <c r="AW98" s="82">
        <f>'PS01.03 - VRN'!J36</f>
        <v>0</v>
      </c>
      <c r="AX98" s="82">
        <f>'PS01.03 - VRN'!J37</f>
        <v>0</v>
      </c>
      <c r="AY98" s="82">
        <f>'PS01.03 - VRN'!J38</f>
        <v>0</v>
      </c>
      <c r="AZ98" s="82">
        <f>'PS01.03 - VRN'!F35</f>
        <v>0</v>
      </c>
      <c r="BA98" s="82">
        <f>'PS01.03 - VRN'!F36</f>
        <v>0</v>
      </c>
      <c r="BB98" s="82">
        <f>'PS01.03 - VRN'!F37</f>
        <v>0</v>
      </c>
      <c r="BC98" s="82">
        <f>'PS01.03 - VRN'!F38</f>
        <v>0</v>
      </c>
      <c r="BD98" s="84">
        <f>'PS01.03 - VRN'!F39</f>
        <v>0</v>
      </c>
      <c r="BT98" s="21" t="s">
        <v>90</v>
      </c>
      <c r="BV98" s="21" t="s">
        <v>84</v>
      </c>
      <c r="BW98" s="21" t="s">
        <v>101</v>
      </c>
      <c r="BX98" s="21" t="s">
        <v>89</v>
      </c>
      <c r="CL98" s="21" t="s">
        <v>1</v>
      </c>
    </row>
    <row r="99" spans="1:91" s="3" customFormat="1" ht="23.25" customHeight="1">
      <c r="A99" s="79" t="s">
        <v>91</v>
      </c>
      <c r="B99" s="44"/>
      <c r="C99" s="9"/>
      <c r="D99" s="9"/>
      <c r="E99" s="166" t="s">
        <v>102</v>
      </c>
      <c r="F99" s="166"/>
      <c r="G99" s="166"/>
      <c r="H99" s="166"/>
      <c r="I99" s="166"/>
      <c r="J99" s="9"/>
      <c r="K99" s="166" t="s">
        <v>103</v>
      </c>
      <c r="L99" s="166"/>
      <c r="M99" s="166"/>
      <c r="N99" s="166"/>
      <c r="O99" s="166"/>
      <c r="P99" s="166"/>
      <c r="Q99" s="166"/>
      <c r="R99" s="166"/>
      <c r="S99" s="166"/>
      <c r="T99" s="166"/>
      <c r="U99" s="166"/>
      <c r="V99" s="166"/>
      <c r="W99" s="166"/>
      <c r="X99" s="166"/>
      <c r="Y99" s="166"/>
      <c r="Z99" s="166"/>
      <c r="AA99" s="166"/>
      <c r="AB99" s="166"/>
      <c r="AC99" s="166"/>
      <c r="AD99" s="166"/>
      <c r="AE99" s="166"/>
      <c r="AF99" s="166"/>
      <c r="AG99" s="191">
        <f>'PS01.04 - NEOCEŇOVAT - do...'!J32</f>
        <v>0</v>
      </c>
      <c r="AH99" s="192"/>
      <c r="AI99" s="192"/>
      <c r="AJ99" s="192"/>
      <c r="AK99" s="192"/>
      <c r="AL99" s="192"/>
      <c r="AM99" s="192"/>
      <c r="AN99" s="191">
        <f t="shared" si="0"/>
        <v>0</v>
      </c>
      <c r="AO99" s="192"/>
      <c r="AP99" s="192"/>
      <c r="AQ99" s="80" t="s">
        <v>94</v>
      </c>
      <c r="AR99" s="44"/>
      <c r="AS99" s="81">
        <v>0</v>
      </c>
      <c r="AT99" s="82">
        <f t="shared" si="1"/>
        <v>0</v>
      </c>
      <c r="AU99" s="83">
        <f>'PS01.04 - NEOCEŇOVAT - do...'!P121</f>
        <v>0</v>
      </c>
      <c r="AV99" s="82">
        <f>'PS01.04 - NEOCEŇOVAT - do...'!J35</f>
        <v>0</v>
      </c>
      <c r="AW99" s="82">
        <f>'PS01.04 - NEOCEŇOVAT - do...'!J36</f>
        <v>0</v>
      </c>
      <c r="AX99" s="82">
        <f>'PS01.04 - NEOCEŇOVAT - do...'!J37</f>
        <v>0</v>
      </c>
      <c r="AY99" s="82">
        <f>'PS01.04 - NEOCEŇOVAT - do...'!J38</f>
        <v>0</v>
      </c>
      <c r="AZ99" s="82">
        <f>'PS01.04 - NEOCEŇOVAT - do...'!F35</f>
        <v>0</v>
      </c>
      <c r="BA99" s="82">
        <f>'PS01.04 - NEOCEŇOVAT - do...'!F36</f>
        <v>0</v>
      </c>
      <c r="BB99" s="82">
        <f>'PS01.04 - NEOCEŇOVAT - do...'!F37</f>
        <v>0</v>
      </c>
      <c r="BC99" s="82">
        <f>'PS01.04 - NEOCEŇOVAT - do...'!F38</f>
        <v>0</v>
      </c>
      <c r="BD99" s="84">
        <f>'PS01.04 - NEOCEŇOVAT - do...'!F39</f>
        <v>0</v>
      </c>
      <c r="BT99" s="21" t="s">
        <v>90</v>
      </c>
      <c r="BV99" s="21" t="s">
        <v>84</v>
      </c>
      <c r="BW99" s="21" t="s">
        <v>104</v>
      </c>
      <c r="BX99" s="21" t="s">
        <v>89</v>
      </c>
      <c r="CL99" s="21" t="s">
        <v>1</v>
      </c>
    </row>
    <row r="100" spans="1:91" s="6" customFormat="1" ht="24.75" customHeight="1">
      <c r="B100" s="70"/>
      <c r="C100" s="71"/>
      <c r="D100" s="165" t="s">
        <v>105</v>
      </c>
      <c r="E100" s="165"/>
      <c r="F100" s="165"/>
      <c r="G100" s="165"/>
      <c r="H100" s="165"/>
      <c r="I100" s="72"/>
      <c r="J100" s="165" t="s">
        <v>106</v>
      </c>
      <c r="K100" s="165"/>
      <c r="L100" s="165"/>
      <c r="M100" s="165"/>
      <c r="N100" s="165"/>
      <c r="O100" s="165"/>
      <c r="P100" s="165"/>
      <c r="Q100" s="165"/>
      <c r="R100" s="165"/>
      <c r="S100" s="165"/>
      <c r="T100" s="165"/>
      <c r="U100" s="165"/>
      <c r="V100" s="165"/>
      <c r="W100" s="165"/>
      <c r="X100" s="165"/>
      <c r="Y100" s="165"/>
      <c r="Z100" s="165"/>
      <c r="AA100" s="165"/>
      <c r="AB100" s="165"/>
      <c r="AC100" s="165"/>
      <c r="AD100" s="165"/>
      <c r="AE100" s="165"/>
      <c r="AF100" s="165"/>
      <c r="AG100" s="189">
        <f>ROUND(SUM(AG101:AG102),2)</f>
        <v>0</v>
      </c>
      <c r="AH100" s="190"/>
      <c r="AI100" s="190"/>
      <c r="AJ100" s="190"/>
      <c r="AK100" s="190"/>
      <c r="AL100" s="190"/>
      <c r="AM100" s="190"/>
      <c r="AN100" s="197">
        <f t="shared" si="0"/>
        <v>0</v>
      </c>
      <c r="AO100" s="190"/>
      <c r="AP100" s="190"/>
      <c r="AQ100" s="73" t="s">
        <v>88</v>
      </c>
      <c r="AR100" s="70"/>
      <c r="AS100" s="74">
        <f>ROUND(SUM(AS101:AS102),2)</f>
        <v>0</v>
      </c>
      <c r="AT100" s="75">
        <f t="shared" si="1"/>
        <v>0</v>
      </c>
      <c r="AU100" s="76">
        <f>ROUND(SUM(AU101:AU102),5)</f>
        <v>0</v>
      </c>
      <c r="AV100" s="75">
        <f>ROUND(AZ100*L29,2)</f>
        <v>0</v>
      </c>
      <c r="AW100" s="75">
        <f>ROUND(BA100*L30,2)</f>
        <v>0</v>
      </c>
      <c r="AX100" s="75">
        <f>ROUND(BB100*L29,2)</f>
        <v>0</v>
      </c>
      <c r="AY100" s="75">
        <f>ROUND(BC100*L30,2)</f>
        <v>0</v>
      </c>
      <c r="AZ100" s="75">
        <f>ROUND(SUM(AZ101:AZ102),2)</f>
        <v>0</v>
      </c>
      <c r="BA100" s="75">
        <f>ROUND(SUM(BA101:BA102),2)</f>
        <v>0</v>
      </c>
      <c r="BB100" s="75">
        <f>ROUND(SUM(BB101:BB102),2)</f>
        <v>0</v>
      </c>
      <c r="BC100" s="75">
        <f>ROUND(SUM(BC101:BC102),2)</f>
        <v>0</v>
      </c>
      <c r="BD100" s="77">
        <f>ROUND(SUM(BD101:BD102),2)</f>
        <v>0</v>
      </c>
      <c r="BS100" s="78" t="s">
        <v>81</v>
      </c>
      <c r="BT100" s="78" t="s">
        <v>21</v>
      </c>
      <c r="BU100" s="78" t="s">
        <v>83</v>
      </c>
      <c r="BV100" s="78" t="s">
        <v>84</v>
      </c>
      <c r="BW100" s="78" t="s">
        <v>107</v>
      </c>
      <c r="BX100" s="78" t="s">
        <v>5</v>
      </c>
      <c r="CL100" s="78" t="s">
        <v>1</v>
      </c>
      <c r="CM100" s="78" t="s">
        <v>90</v>
      </c>
    </row>
    <row r="101" spans="1:91" s="3" customFormat="1" ht="16.5" customHeight="1">
      <c r="A101" s="79" t="s">
        <v>91</v>
      </c>
      <c r="B101" s="44"/>
      <c r="C101" s="9"/>
      <c r="D101" s="9"/>
      <c r="E101" s="166" t="s">
        <v>108</v>
      </c>
      <c r="F101" s="166"/>
      <c r="G101" s="166"/>
      <c r="H101" s="166"/>
      <c r="I101" s="166"/>
      <c r="J101" s="9"/>
      <c r="K101" s="166" t="s">
        <v>93</v>
      </c>
      <c r="L101" s="166"/>
      <c r="M101" s="166"/>
      <c r="N101" s="166"/>
      <c r="O101" s="166"/>
      <c r="P101" s="166"/>
      <c r="Q101" s="166"/>
      <c r="R101" s="166"/>
      <c r="S101" s="166"/>
      <c r="T101" s="166"/>
      <c r="U101" s="166"/>
      <c r="V101" s="166"/>
      <c r="W101" s="166"/>
      <c r="X101" s="166"/>
      <c r="Y101" s="166"/>
      <c r="Z101" s="166"/>
      <c r="AA101" s="166"/>
      <c r="AB101" s="166"/>
      <c r="AC101" s="166"/>
      <c r="AD101" s="166"/>
      <c r="AE101" s="166"/>
      <c r="AF101" s="166"/>
      <c r="AG101" s="191">
        <f>'PS02.01 - technologická část'!J32</f>
        <v>0</v>
      </c>
      <c r="AH101" s="192"/>
      <c r="AI101" s="192"/>
      <c r="AJ101" s="192"/>
      <c r="AK101" s="192"/>
      <c r="AL101" s="192"/>
      <c r="AM101" s="192"/>
      <c r="AN101" s="191">
        <f t="shared" si="0"/>
        <v>0</v>
      </c>
      <c r="AO101" s="192"/>
      <c r="AP101" s="192"/>
      <c r="AQ101" s="80" t="s">
        <v>94</v>
      </c>
      <c r="AR101" s="44"/>
      <c r="AS101" s="81">
        <v>0</v>
      </c>
      <c r="AT101" s="82">
        <f t="shared" si="1"/>
        <v>0</v>
      </c>
      <c r="AU101" s="83">
        <f>'PS02.01 - technologická část'!P123</f>
        <v>0</v>
      </c>
      <c r="AV101" s="82">
        <f>'PS02.01 - technologická část'!J35</f>
        <v>0</v>
      </c>
      <c r="AW101" s="82">
        <f>'PS02.01 - technologická část'!J36</f>
        <v>0</v>
      </c>
      <c r="AX101" s="82">
        <f>'PS02.01 - technologická část'!J37</f>
        <v>0</v>
      </c>
      <c r="AY101" s="82">
        <f>'PS02.01 - technologická část'!J38</f>
        <v>0</v>
      </c>
      <c r="AZ101" s="82">
        <f>'PS02.01 - technologická část'!F35</f>
        <v>0</v>
      </c>
      <c r="BA101" s="82">
        <f>'PS02.01 - technologická část'!F36</f>
        <v>0</v>
      </c>
      <c r="BB101" s="82">
        <f>'PS02.01 - technologická část'!F37</f>
        <v>0</v>
      </c>
      <c r="BC101" s="82">
        <f>'PS02.01 - technologická část'!F38</f>
        <v>0</v>
      </c>
      <c r="BD101" s="84">
        <f>'PS02.01 - technologická část'!F39</f>
        <v>0</v>
      </c>
      <c r="BT101" s="21" t="s">
        <v>90</v>
      </c>
      <c r="BV101" s="21" t="s">
        <v>84</v>
      </c>
      <c r="BW101" s="21" t="s">
        <v>109</v>
      </c>
      <c r="BX101" s="21" t="s">
        <v>107</v>
      </c>
      <c r="CL101" s="21" t="s">
        <v>1</v>
      </c>
    </row>
    <row r="102" spans="1:91" s="3" customFormat="1" ht="16.5" customHeight="1">
      <c r="A102" s="79" t="s">
        <v>91</v>
      </c>
      <c r="B102" s="44"/>
      <c r="C102" s="9"/>
      <c r="D102" s="9"/>
      <c r="E102" s="166" t="s">
        <v>110</v>
      </c>
      <c r="F102" s="166"/>
      <c r="G102" s="166"/>
      <c r="H102" s="166"/>
      <c r="I102" s="166"/>
      <c r="J102" s="9"/>
      <c r="K102" s="166" t="s">
        <v>100</v>
      </c>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91">
        <f>'PS02.02 - VRN'!J32</f>
        <v>0</v>
      </c>
      <c r="AH102" s="192"/>
      <c r="AI102" s="192"/>
      <c r="AJ102" s="192"/>
      <c r="AK102" s="192"/>
      <c r="AL102" s="192"/>
      <c r="AM102" s="192"/>
      <c r="AN102" s="191">
        <f t="shared" si="0"/>
        <v>0</v>
      </c>
      <c r="AO102" s="192"/>
      <c r="AP102" s="192"/>
      <c r="AQ102" s="80" t="s">
        <v>94</v>
      </c>
      <c r="AR102" s="44"/>
      <c r="AS102" s="81">
        <v>0</v>
      </c>
      <c r="AT102" s="82">
        <f t="shared" si="1"/>
        <v>0</v>
      </c>
      <c r="AU102" s="83">
        <f>'PS02.02 - VRN'!P121</f>
        <v>0</v>
      </c>
      <c r="AV102" s="82">
        <f>'PS02.02 - VRN'!J35</f>
        <v>0</v>
      </c>
      <c r="AW102" s="82">
        <f>'PS02.02 - VRN'!J36</f>
        <v>0</v>
      </c>
      <c r="AX102" s="82">
        <f>'PS02.02 - VRN'!J37</f>
        <v>0</v>
      </c>
      <c r="AY102" s="82">
        <f>'PS02.02 - VRN'!J38</f>
        <v>0</v>
      </c>
      <c r="AZ102" s="82">
        <f>'PS02.02 - VRN'!F35</f>
        <v>0</v>
      </c>
      <c r="BA102" s="82">
        <f>'PS02.02 - VRN'!F36</f>
        <v>0</v>
      </c>
      <c r="BB102" s="82">
        <f>'PS02.02 - VRN'!F37</f>
        <v>0</v>
      </c>
      <c r="BC102" s="82">
        <f>'PS02.02 - VRN'!F38</f>
        <v>0</v>
      </c>
      <c r="BD102" s="84">
        <f>'PS02.02 - VRN'!F39</f>
        <v>0</v>
      </c>
      <c r="BT102" s="21" t="s">
        <v>90</v>
      </c>
      <c r="BV102" s="21" t="s">
        <v>84</v>
      </c>
      <c r="BW102" s="21" t="s">
        <v>111</v>
      </c>
      <c r="BX102" s="21" t="s">
        <v>107</v>
      </c>
      <c r="CL102" s="21" t="s">
        <v>1</v>
      </c>
    </row>
    <row r="103" spans="1:91" s="6" customFormat="1" ht="16.5" customHeight="1">
      <c r="B103" s="70"/>
      <c r="C103" s="71"/>
      <c r="D103" s="165" t="s">
        <v>112</v>
      </c>
      <c r="E103" s="165"/>
      <c r="F103" s="165"/>
      <c r="G103" s="165"/>
      <c r="H103" s="165"/>
      <c r="I103" s="72"/>
      <c r="J103" s="165" t="s">
        <v>113</v>
      </c>
      <c r="K103" s="165"/>
      <c r="L103" s="165"/>
      <c r="M103" s="165"/>
      <c r="N103" s="165"/>
      <c r="O103" s="165"/>
      <c r="P103" s="165"/>
      <c r="Q103" s="165"/>
      <c r="R103" s="165"/>
      <c r="S103" s="165"/>
      <c r="T103" s="165"/>
      <c r="U103" s="165"/>
      <c r="V103" s="165"/>
      <c r="W103" s="165"/>
      <c r="X103" s="165"/>
      <c r="Y103" s="165"/>
      <c r="Z103" s="165"/>
      <c r="AA103" s="165"/>
      <c r="AB103" s="165"/>
      <c r="AC103" s="165"/>
      <c r="AD103" s="165"/>
      <c r="AE103" s="165"/>
      <c r="AF103" s="165"/>
      <c r="AG103" s="189">
        <f>ROUND(SUM(AG104:AG106),2)</f>
        <v>0</v>
      </c>
      <c r="AH103" s="190"/>
      <c r="AI103" s="190"/>
      <c r="AJ103" s="190"/>
      <c r="AK103" s="190"/>
      <c r="AL103" s="190"/>
      <c r="AM103" s="190"/>
      <c r="AN103" s="197">
        <f t="shared" si="0"/>
        <v>0</v>
      </c>
      <c r="AO103" s="190"/>
      <c r="AP103" s="190"/>
      <c r="AQ103" s="73" t="s">
        <v>88</v>
      </c>
      <c r="AR103" s="70"/>
      <c r="AS103" s="74">
        <f>ROUND(SUM(AS104:AS106),2)</f>
        <v>0</v>
      </c>
      <c r="AT103" s="75">
        <f t="shared" si="1"/>
        <v>0</v>
      </c>
      <c r="AU103" s="76">
        <f>ROUND(SUM(AU104:AU106),5)</f>
        <v>0</v>
      </c>
      <c r="AV103" s="75">
        <f>ROUND(AZ103*L29,2)</f>
        <v>0</v>
      </c>
      <c r="AW103" s="75">
        <f>ROUND(BA103*L30,2)</f>
        <v>0</v>
      </c>
      <c r="AX103" s="75">
        <f>ROUND(BB103*L29,2)</f>
        <v>0</v>
      </c>
      <c r="AY103" s="75">
        <f>ROUND(BC103*L30,2)</f>
        <v>0</v>
      </c>
      <c r="AZ103" s="75">
        <f>ROUND(SUM(AZ104:AZ106),2)</f>
        <v>0</v>
      </c>
      <c r="BA103" s="75">
        <f>ROUND(SUM(BA104:BA106),2)</f>
        <v>0</v>
      </c>
      <c r="BB103" s="75">
        <f>ROUND(SUM(BB104:BB106),2)</f>
        <v>0</v>
      </c>
      <c r="BC103" s="75">
        <f>ROUND(SUM(BC104:BC106),2)</f>
        <v>0</v>
      </c>
      <c r="BD103" s="77">
        <f>ROUND(SUM(BD104:BD106),2)</f>
        <v>0</v>
      </c>
      <c r="BS103" s="78" t="s">
        <v>81</v>
      </c>
      <c r="BT103" s="78" t="s">
        <v>21</v>
      </c>
      <c r="BU103" s="78" t="s">
        <v>83</v>
      </c>
      <c r="BV103" s="78" t="s">
        <v>84</v>
      </c>
      <c r="BW103" s="78" t="s">
        <v>114</v>
      </c>
      <c r="BX103" s="78" t="s">
        <v>5</v>
      </c>
      <c r="CL103" s="78" t="s">
        <v>1</v>
      </c>
      <c r="CM103" s="78" t="s">
        <v>90</v>
      </c>
    </row>
    <row r="104" spans="1:91" s="3" customFormat="1" ht="16.5" customHeight="1">
      <c r="A104" s="79" t="s">
        <v>91</v>
      </c>
      <c r="B104" s="44"/>
      <c r="C104" s="9"/>
      <c r="D104" s="9"/>
      <c r="E104" s="166" t="s">
        <v>115</v>
      </c>
      <c r="F104" s="166"/>
      <c r="G104" s="166"/>
      <c r="H104" s="166"/>
      <c r="I104" s="166"/>
      <c r="J104" s="9"/>
      <c r="K104" s="166" t="s">
        <v>93</v>
      </c>
      <c r="L104" s="166"/>
      <c r="M104" s="166"/>
      <c r="N104" s="166"/>
      <c r="O104" s="166"/>
      <c r="P104" s="166"/>
      <c r="Q104" s="166"/>
      <c r="R104" s="166"/>
      <c r="S104" s="166"/>
      <c r="T104" s="166"/>
      <c r="U104" s="166"/>
      <c r="V104" s="166"/>
      <c r="W104" s="166"/>
      <c r="X104" s="166"/>
      <c r="Y104" s="166"/>
      <c r="Z104" s="166"/>
      <c r="AA104" s="166"/>
      <c r="AB104" s="166"/>
      <c r="AC104" s="166"/>
      <c r="AD104" s="166"/>
      <c r="AE104" s="166"/>
      <c r="AF104" s="166"/>
      <c r="AG104" s="191">
        <f>'SO01.01 - technologická část'!J32</f>
        <v>0</v>
      </c>
      <c r="AH104" s="192"/>
      <c r="AI104" s="192"/>
      <c r="AJ104" s="192"/>
      <c r="AK104" s="192"/>
      <c r="AL104" s="192"/>
      <c r="AM104" s="192"/>
      <c r="AN104" s="191">
        <f t="shared" si="0"/>
        <v>0</v>
      </c>
      <c r="AO104" s="192"/>
      <c r="AP104" s="192"/>
      <c r="AQ104" s="80" t="s">
        <v>94</v>
      </c>
      <c r="AR104" s="44"/>
      <c r="AS104" s="81">
        <v>0</v>
      </c>
      <c r="AT104" s="82">
        <f t="shared" si="1"/>
        <v>0</v>
      </c>
      <c r="AU104" s="83">
        <f>'SO01.01 - technologická část'!P124</f>
        <v>0</v>
      </c>
      <c r="AV104" s="82">
        <f>'SO01.01 - technologická část'!J35</f>
        <v>0</v>
      </c>
      <c r="AW104" s="82">
        <f>'SO01.01 - technologická část'!J36</f>
        <v>0</v>
      </c>
      <c r="AX104" s="82">
        <f>'SO01.01 - technologická část'!J37</f>
        <v>0</v>
      </c>
      <c r="AY104" s="82">
        <f>'SO01.01 - technologická část'!J38</f>
        <v>0</v>
      </c>
      <c r="AZ104" s="82">
        <f>'SO01.01 - technologická část'!F35</f>
        <v>0</v>
      </c>
      <c r="BA104" s="82">
        <f>'SO01.01 - technologická část'!F36</f>
        <v>0</v>
      </c>
      <c r="BB104" s="82">
        <f>'SO01.01 - technologická část'!F37</f>
        <v>0</v>
      </c>
      <c r="BC104" s="82">
        <f>'SO01.01 - technologická část'!F38</f>
        <v>0</v>
      </c>
      <c r="BD104" s="84">
        <f>'SO01.01 - technologická část'!F39</f>
        <v>0</v>
      </c>
      <c r="BT104" s="21" t="s">
        <v>90</v>
      </c>
      <c r="BV104" s="21" t="s">
        <v>84</v>
      </c>
      <c r="BW104" s="21" t="s">
        <v>116</v>
      </c>
      <c r="BX104" s="21" t="s">
        <v>114</v>
      </c>
      <c r="CL104" s="21" t="s">
        <v>1</v>
      </c>
    </row>
    <row r="105" spans="1:91" s="3" customFormat="1" ht="16.5" customHeight="1">
      <c r="A105" s="79" t="s">
        <v>91</v>
      </c>
      <c r="B105" s="44"/>
      <c r="C105" s="9"/>
      <c r="D105" s="9"/>
      <c r="E105" s="166" t="s">
        <v>117</v>
      </c>
      <c r="F105" s="166"/>
      <c r="G105" s="166"/>
      <c r="H105" s="166"/>
      <c r="I105" s="166"/>
      <c r="J105" s="9"/>
      <c r="K105" s="166" t="s">
        <v>97</v>
      </c>
      <c r="L105" s="166"/>
      <c r="M105" s="166"/>
      <c r="N105" s="166"/>
      <c r="O105" s="166"/>
      <c r="P105" s="166"/>
      <c r="Q105" s="166"/>
      <c r="R105" s="166"/>
      <c r="S105" s="166"/>
      <c r="T105" s="166"/>
      <c r="U105" s="166"/>
      <c r="V105" s="166"/>
      <c r="W105" s="166"/>
      <c r="X105" s="166"/>
      <c r="Y105" s="166"/>
      <c r="Z105" s="166"/>
      <c r="AA105" s="166"/>
      <c r="AB105" s="166"/>
      <c r="AC105" s="166"/>
      <c r="AD105" s="166"/>
      <c r="AE105" s="166"/>
      <c r="AF105" s="166"/>
      <c r="AG105" s="191">
        <f>'SO01.02 - stavební část'!J32</f>
        <v>0</v>
      </c>
      <c r="AH105" s="192"/>
      <c r="AI105" s="192"/>
      <c r="AJ105" s="192"/>
      <c r="AK105" s="192"/>
      <c r="AL105" s="192"/>
      <c r="AM105" s="192"/>
      <c r="AN105" s="191">
        <f t="shared" si="0"/>
        <v>0</v>
      </c>
      <c r="AO105" s="192"/>
      <c r="AP105" s="192"/>
      <c r="AQ105" s="80" t="s">
        <v>94</v>
      </c>
      <c r="AR105" s="44"/>
      <c r="AS105" s="81">
        <v>0</v>
      </c>
      <c r="AT105" s="82">
        <f t="shared" si="1"/>
        <v>0</v>
      </c>
      <c r="AU105" s="83">
        <f>'SO01.02 - stavební část'!P123</f>
        <v>0</v>
      </c>
      <c r="AV105" s="82">
        <f>'SO01.02 - stavební část'!J35</f>
        <v>0</v>
      </c>
      <c r="AW105" s="82">
        <f>'SO01.02 - stavební část'!J36</f>
        <v>0</v>
      </c>
      <c r="AX105" s="82">
        <f>'SO01.02 - stavební část'!J37</f>
        <v>0</v>
      </c>
      <c r="AY105" s="82">
        <f>'SO01.02 - stavební část'!J38</f>
        <v>0</v>
      </c>
      <c r="AZ105" s="82">
        <f>'SO01.02 - stavební část'!F35</f>
        <v>0</v>
      </c>
      <c r="BA105" s="82">
        <f>'SO01.02 - stavební část'!F36</f>
        <v>0</v>
      </c>
      <c r="BB105" s="82">
        <f>'SO01.02 - stavební část'!F37</f>
        <v>0</v>
      </c>
      <c r="BC105" s="82">
        <f>'SO01.02 - stavební část'!F38</f>
        <v>0</v>
      </c>
      <c r="BD105" s="84">
        <f>'SO01.02 - stavební část'!F39</f>
        <v>0</v>
      </c>
      <c r="BT105" s="21" t="s">
        <v>90</v>
      </c>
      <c r="BV105" s="21" t="s">
        <v>84</v>
      </c>
      <c r="BW105" s="21" t="s">
        <v>118</v>
      </c>
      <c r="BX105" s="21" t="s">
        <v>114</v>
      </c>
      <c r="CL105" s="21" t="s">
        <v>1</v>
      </c>
    </row>
    <row r="106" spans="1:91" s="3" customFormat="1" ht="16.5" customHeight="1">
      <c r="A106" s="79" t="s">
        <v>91</v>
      </c>
      <c r="B106" s="44"/>
      <c r="C106" s="9"/>
      <c r="D106" s="9"/>
      <c r="E106" s="166" t="s">
        <v>119</v>
      </c>
      <c r="F106" s="166"/>
      <c r="G106" s="166"/>
      <c r="H106" s="166"/>
      <c r="I106" s="166"/>
      <c r="J106" s="9"/>
      <c r="K106" s="166" t="s">
        <v>100</v>
      </c>
      <c r="L106" s="166"/>
      <c r="M106" s="166"/>
      <c r="N106" s="166"/>
      <c r="O106" s="166"/>
      <c r="P106" s="166"/>
      <c r="Q106" s="166"/>
      <c r="R106" s="166"/>
      <c r="S106" s="166"/>
      <c r="T106" s="166"/>
      <c r="U106" s="166"/>
      <c r="V106" s="166"/>
      <c r="W106" s="166"/>
      <c r="X106" s="166"/>
      <c r="Y106" s="166"/>
      <c r="Z106" s="166"/>
      <c r="AA106" s="166"/>
      <c r="AB106" s="166"/>
      <c r="AC106" s="166"/>
      <c r="AD106" s="166"/>
      <c r="AE106" s="166"/>
      <c r="AF106" s="166"/>
      <c r="AG106" s="191">
        <f>'SO01.03 - VRN'!J32</f>
        <v>0</v>
      </c>
      <c r="AH106" s="192"/>
      <c r="AI106" s="192"/>
      <c r="AJ106" s="192"/>
      <c r="AK106" s="192"/>
      <c r="AL106" s="192"/>
      <c r="AM106" s="192"/>
      <c r="AN106" s="191">
        <f t="shared" si="0"/>
        <v>0</v>
      </c>
      <c r="AO106" s="192"/>
      <c r="AP106" s="192"/>
      <c r="AQ106" s="80" t="s">
        <v>94</v>
      </c>
      <c r="AR106" s="44"/>
      <c r="AS106" s="81">
        <v>0</v>
      </c>
      <c r="AT106" s="82">
        <f t="shared" si="1"/>
        <v>0</v>
      </c>
      <c r="AU106" s="83">
        <f>'SO01.03 - VRN'!P123</f>
        <v>0</v>
      </c>
      <c r="AV106" s="82">
        <f>'SO01.03 - VRN'!J35</f>
        <v>0</v>
      </c>
      <c r="AW106" s="82">
        <f>'SO01.03 - VRN'!J36</f>
        <v>0</v>
      </c>
      <c r="AX106" s="82">
        <f>'SO01.03 - VRN'!J37</f>
        <v>0</v>
      </c>
      <c r="AY106" s="82">
        <f>'SO01.03 - VRN'!J38</f>
        <v>0</v>
      </c>
      <c r="AZ106" s="82">
        <f>'SO01.03 - VRN'!F35</f>
        <v>0</v>
      </c>
      <c r="BA106" s="82">
        <f>'SO01.03 - VRN'!F36</f>
        <v>0</v>
      </c>
      <c r="BB106" s="82">
        <f>'SO01.03 - VRN'!F37</f>
        <v>0</v>
      </c>
      <c r="BC106" s="82">
        <f>'SO01.03 - VRN'!F38</f>
        <v>0</v>
      </c>
      <c r="BD106" s="84">
        <f>'SO01.03 - VRN'!F39</f>
        <v>0</v>
      </c>
      <c r="BT106" s="21" t="s">
        <v>90</v>
      </c>
      <c r="BV106" s="21" t="s">
        <v>84</v>
      </c>
      <c r="BW106" s="21" t="s">
        <v>120</v>
      </c>
      <c r="BX106" s="21" t="s">
        <v>114</v>
      </c>
      <c r="CL106" s="21" t="s">
        <v>1</v>
      </c>
    </row>
    <row r="107" spans="1:91" s="6" customFormat="1" ht="16.5" customHeight="1">
      <c r="B107" s="70"/>
      <c r="C107" s="71"/>
      <c r="D107" s="165" t="s">
        <v>121</v>
      </c>
      <c r="E107" s="165"/>
      <c r="F107" s="165"/>
      <c r="G107" s="165"/>
      <c r="H107" s="165"/>
      <c r="I107" s="72"/>
      <c r="J107" s="165" t="s">
        <v>122</v>
      </c>
      <c r="K107" s="165"/>
      <c r="L107" s="165"/>
      <c r="M107" s="165"/>
      <c r="N107" s="165"/>
      <c r="O107" s="165"/>
      <c r="P107" s="165"/>
      <c r="Q107" s="165"/>
      <c r="R107" s="165"/>
      <c r="S107" s="165"/>
      <c r="T107" s="165"/>
      <c r="U107" s="165"/>
      <c r="V107" s="165"/>
      <c r="W107" s="165"/>
      <c r="X107" s="165"/>
      <c r="Y107" s="165"/>
      <c r="Z107" s="165"/>
      <c r="AA107" s="165"/>
      <c r="AB107" s="165"/>
      <c r="AC107" s="165"/>
      <c r="AD107" s="165"/>
      <c r="AE107" s="165"/>
      <c r="AF107" s="165"/>
      <c r="AG107" s="189">
        <f>ROUND(SUM(AG108:AG109),2)</f>
        <v>0</v>
      </c>
      <c r="AH107" s="190"/>
      <c r="AI107" s="190"/>
      <c r="AJ107" s="190"/>
      <c r="AK107" s="190"/>
      <c r="AL107" s="190"/>
      <c r="AM107" s="190"/>
      <c r="AN107" s="197">
        <f t="shared" si="0"/>
        <v>0</v>
      </c>
      <c r="AO107" s="190"/>
      <c r="AP107" s="190"/>
      <c r="AQ107" s="73" t="s">
        <v>88</v>
      </c>
      <c r="AR107" s="70"/>
      <c r="AS107" s="74">
        <f>ROUND(SUM(AS108:AS109),2)</f>
        <v>0</v>
      </c>
      <c r="AT107" s="75">
        <f t="shared" si="1"/>
        <v>0</v>
      </c>
      <c r="AU107" s="76">
        <f>ROUND(SUM(AU108:AU109),5)</f>
        <v>0</v>
      </c>
      <c r="AV107" s="75">
        <f>ROUND(AZ107*L29,2)</f>
        <v>0</v>
      </c>
      <c r="AW107" s="75">
        <f>ROUND(BA107*L30,2)</f>
        <v>0</v>
      </c>
      <c r="AX107" s="75">
        <f>ROUND(BB107*L29,2)</f>
        <v>0</v>
      </c>
      <c r="AY107" s="75">
        <f>ROUND(BC107*L30,2)</f>
        <v>0</v>
      </c>
      <c r="AZ107" s="75">
        <f>ROUND(SUM(AZ108:AZ109),2)</f>
        <v>0</v>
      </c>
      <c r="BA107" s="75">
        <f>ROUND(SUM(BA108:BA109),2)</f>
        <v>0</v>
      </c>
      <c r="BB107" s="75">
        <f>ROUND(SUM(BB108:BB109),2)</f>
        <v>0</v>
      </c>
      <c r="BC107" s="75">
        <f>ROUND(SUM(BC108:BC109),2)</f>
        <v>0</v>
      </c>
      <c r="BD107" s="77">
        <f>ROUND(SUM(BD108:BD109),2)</f>
        <v>0</v>
      </c>
      <c r="BS107" s="78" t="s">
        <v>81</v>
      </c>
      <c r="BT107" s="78" t="s">
        <v>21</v>
      </c>
      <c r="BU107" s="78" t="s">
        <v>83</v>
      </c>
      <c r="BV107" s="78" t="s">
        <v>84</v>
      </c>
      <c r="BW107" s="78" t="s">
        <v>123</v>
      </c>
      <c r="BX107" s="78" t="s">
        <v>5</v>
      </c>
      <c r="CL107" s="78" t="s">
        <v>1</v>
      </c>
      <c r="CM107" s="78" t="s">
        <v>90</v>
      </c>
    </row>
    <row r="108" spans="1:91" s="3" customFormat="1" ht="16.5" customHeight="1">
      <c r="A108" s="79" t="s">
        <v>91</v>
      </c>
      <c r="B108" s="44"/>
      <c r="C108" s="9"/>
      <c r="D108" s="9"/>
      <c r="E108" s="166" t="s">
        <v>124</v>
      </c>
      <c r="F108" s="166"/>
      <c r="G108" s="166"/>
      <c r="H108" s="166"/>
      <c r="I108" s="166"/>
      <c r="J108" s="9"/>
      <c r="K108" s="166" t="s">
        <v>93</v>
      </c>
      <c r="L108" s="166"/>
      <c r="M108" s="166"/>
      <c r="N108" s="166"/>
      <c r="O108" s="166"/>
      <c r="P108" s="166"/>
      <c r="Q108" s="166"/>
      <c r="R108" s="166"/>
      <c r="S108" s="166"/>
      <c r="T108" s="166"/>
      <c r="U108" s="166"/>
      <c r="V108" s="166"/>
      <c r="W108" s="166"/>
      <c r="X108" s="166"/>
      <c r="Y108" s="166"/>
      <c r="Z108" s="166"/>
      <c r="AA108" s="166"/>
      <c r="AB108" s="166"/>
      <c r="AC108" s="166"/>
      <c r="AD108" s="166"/>
      <c r="AE108" s="166"/>
      <c r="AF108" s="166"/>
      <c r="AG108" s="191">
        <f>'SO02.01 - technologická část'!J32</f>
        <v>0</v>
      </c>
      <c r="AH108" s="192"/>
      <c r="AI108" s="192"/>
      <c r="AJ108" s="192"/>
      <c r="AK108" s="192"/>
      <c r="AL108" s="192"/>
      <c r="AM108" s="192"/>
      <c r="AN108" s="191">
        <f t="shared" si="0"/>
        <v>0</v>
      </c>
      <c r="AO108" s="192"/>
      <c r="AP108" s="192"/>
      <c r="AQ108" s="80" t="s">
        <v>94</v>
      </c>
      <c r="AR108" s="44"/>
      <c r="AS108" s="81">
        <v>0</v>
      </c>
      <c r="AT108" s="82">
        <f t="shared" si="1"/>
        <v>0</v>
      </c>
      <c r="AU108" s="83">
        <f>'SO02.01 - technologická část'!P121</f>
        <v>0</v>
      </c>
      <c r="AV108" s="82">
        <f>'SO02.01 - technologická část'!J35</f>
        <v>0</v>
      </c>
      <c r="AW108" s="82">
        <f>'SO02.01 - technologická část'!J36</f>
        <v>0</v>
      </c>
      <c r="AX108" s="82">
        <f>'SO02.01 - technologická část'!J37</f>
        <v>0</v>
      </c>
      <c r="AY108" s="82">
        <f>'SO02.01 - technologická část'!J38</f>
        <v>0</v>
      </c>
      <c r="AZ108" s="82">
        <f>'SO02.01 - technologická část'!F35</f>
        <v>0</v>
      </c>
      <c r="BA108" s="82">
        <f>'SO02.01 - technologická část'!F36</f>
        <v>0</v>
      </c>
      <c r="BB108" s="82">
        <f>'SO02.01 - technologická část'!F37</f>
        <v>0</v>
      </c>
      <c r="BC108" s="82">
        <f>'SO02.01 - technologická část'!F38</f>
        <v>0</v>
      </c>
      <c r="BD108" s="84">
        <f>'SO02.01 - technologická část'!F39</f>
        <v>0</v>
      </c>
      <c r="BT108" s="21" t="s">
        <v>90</v>
      </c>
      <c r="BV108" s="21" t="s">
        <v>84</v>
      </c>
      <c r="BW108" s="21" t="s">
        <v>125</v>
      </c>
      <c r="BX108" s="21" t="s">
        <v>123</v>
      </c>
      <c r="CL108" s="21" t="s">
        <v>1</v>
      </c>
    </row>
    <row r="109" spans="1:91" s="3" customFormat="1" ht="16.5" customHeight="1">
      <c r="A109" s="79" t="s">
        <v>91</v>
      </c>
      <c r="B109" s="44"/>
      <c r="C109" s="9"/>
      <c r="D109" s="9"/>
      <c r="E109" s="166" t="s">
        <v>126</v>
      </c>
      <c r="F109" s="166"/>
      <c r="G109" s="166"/>
      <c r="H109" s="166"/>
      <c r="I109" s="166"/>
      <c r="J109" s="9"/>
      <c r="K109" s="166" t="s">
        <v>100</v>
      </c>
      <c r="L109" s="166"/>
      <c r="M109" s="166"/>
      <c r="N109" s="166"/>
      <c r="O109" s="166"/>
      <c r="P109" s="166"/>
      <c r="Q109" s="166"/>
      <c r="R109" s="166"/>
      <c r="S109" s="166"/>
      <c r="T109" s="166"/>
      <c r="U109" s="166"/>
      <c r="V109" s="166"/>
      <c r="W109" s="166"/>
      <c r="X109" s="166"/>
      <c r="Y109" s="166"/>
      <c r="Z109" s="166"/>
      <c r="AA109" s="166"/>
      <c r="AB109" s="166"/>
      <c r="AC109" s="166"/>
      <c r="AD109" s="166"/>
      <c r="AE109" s="166"/>
      <c r="AF109" s="166"/>
      <c r="AG109" s="191">
        <f>'SO02.02 - VRN'!J32</f>
        <v>0</v>
      </c>
      <c r="AH109" s="192"/>
      <c r="AI109" s="192"/>
      <c r="AJ109" s="192"/>
      <c r="AK109" s="192"/>
      <c r="AL109" s="192"/>
      <c r="AM109" s="192"/>
      <c r="AN109" s="191">
        <f t="shared" si="0"/>
        <v>0</v>
      </c>
      <c r="AO109" s="192"/>
      <c r="AP109" s="192"/>
      <c r="AQ109" s="80" t="s">
        <v>94</v>
      </c>
      <c r="AR109" s="44"/>
      <c r="AS109" s="81">
        <v>0</v>
      </c>
      <c r="AT109" s="82">
        <f t="shared" si="1"/>
        <v>0</v>
      </c>
      <c r="AU109" s="83">
        <f>'SO02.02 - VRN'!P121</f>
        <v>0</v>
      </c>
      <c r="AV109" s="82">
        <f>'SO02.02 - VRN'!J35</f>
        <v>0</v>
      </c>
      <c r="AW109" s="82">
        <f>'SO02.02 - VRN'!J36</f>
        <v>0</v>
      </c>
      <c r="AX109" s="82">
        <f>'SO02.02 - VRN'!J37</f>
        <v>0</v>
      </c>
      <c r="AY109" s="82">
        <f>'SO02.02 - VRN'!J38</f>
        <v>0</v>
      </c>
      <c r="AZ109" s="82">
        <f>'SO02.02 - VRN'!F35</f>
        <v>0</v>
      </c>
      <c r="BA109" s="82">
        <f>'SO02.02 - VRN'!F36</f>
        <v>0</v>
      </c>
      <c r="BB109" s="82">
        <f>'SO02.02 - VRN'!F37</f>
        <v>0</v>
      </c>
      <c r="BC109" s="82">
        <f>'SO02.02 - VRN'!F38</f>
        <v>0</v>
      </c>
      <c r="BD109" s="84">
        <f>'SO02.02 - VRN'!F39</f>
        <v>0</v>
      </c>
      <c r="BT109" s="21" t="s">
        <v>90</v>
      </c>
      <c r="BV109" s="21" t="s">
        <v>84</v>
      </c>
      <c r="BW109" s="21" t="s">
        <v>127</v>
      </c>
      <c r="BX109" s="21" t="s">
        <v>123</v>
      </c>
      <c r="CL109" s="21" t="s">
        <v>1</v>
      </c>
    </row>
    <row r="110" spans="1:91" s="6" customFormat="1" ht="16.5" customHeight="1">
      <c r="B110" s="70"/>
      <c r="C110" s="71"/>
      <c r="D110" s="165" t="s">
        <v>128</v>
      </c>
      <c r="E110" s="165"/>
      <c r="F110" s="165"/>
      <c r="G110" s="165"/>
      <c r="H110" s="165"/>
      <c r="I110" s="72"/>
      <c r="J110" s="165" t="s">
        <v>129</v>
      </c>
      <c r="K110" s="165"/>
      <c r="L110" s="165"/>
      <c r="M110" s="165"/>
      <c r="N110" s="165"/>
      <c r="O110" s="165"/>
      <c r="P110" s="165"/>
      <c r="Q110" s="165"/>
      <c r="R110" s="165"/>
      <c r="S110" s="165"/>
      <c r="T110" s="165"/>
      <c r="U110" s="165"/>
      <c r="V110" s="165"/>
      <c r="W110" s="165"/>
      <c r="X110" s="165"/>
      <c r="Y110" s="165"/>
      <c r="Z110" s="165"/>
      <c r="AA110" s="165"/>
      <c r="AB110" s="165"/>
      <c r="AC110" s="165"/>
      <c r="AD110" s="165"/>
      <c r="AE110" s="165"/>
      <c r="AF110" s="165"/>
      <c r="AG110" s="189">
        <f>ROUND(SUM(AG111:AG112),2)</f>
        <v>0</v>
      </c>
      <c r="AH110" s="190"/>
      <c r="AI110" s="190"/>
      <c r="AJ110" s="190"/>
      <c r="AK110" s="190"/>
      <c r="AL110" s="190"/>
      <c r="AM110" s="190"/>
      <c r="AN110" s="197">
        <f t="shared" si="0"/>
        <v>0</v>
      </c>
      <c r="AO110" s="190"/>
      <c r="AP110" s="190"/>
      <c r="AQ110" s="73" t="s">
        <v>88</v>
      </c>
      <c r="AR110" s="70"/>
      <c r="AS110" s="74">
        <f>ROUND(SUM(AS111:AS112),2)</f>
        <v>0</v>
      </c>
      <c r="AT110" s="75">
        <f t="shared" si="1"/>
        <v>0</v>
      </c>
      <c r="AU110" s="76">
        <f>ROUND(SUM(AU111:AU112),5)</f>
        <v>0</v>
      </c>
      <c r="AV110" s="75">
        <f>ROUND(AZ110*L29,2)</f>
        <v>0</v>
      </c>
      <c r="AW110" s="75">
        <f>ROUND(BA110*L30,2)</f>
        <v>0</v>
      </c>
      <c r="AX110" s="75">
        <f>ROUND(BB110*L29,2)</f>
        <v>0</v>
      </c>
      <c r="AY110" s="75">
        <f>ROUND(BC110*L30,2)</f>
        <v>0</v>
      </c>
      <c r="AZ110" s="75">
        <f>ROUND(SUM(AZ111:AZ112),2)</f>
        <v>0</v>
      </c>
      <c r="BA110" s="75">
        <f>ROUND(SUM(BA111:BA112),2)</f>
        <v>0</v>
      </c>
      <c r="BB110" s="75">
        <f>ROUND(SUM(BB111:BB112),2)</f>
        <v>0</v>
      </c>
      <c r="BC110" s="75">
        <f>ROUND(SUM(BC111:BC112),2)</f>
        <v>0</v>
      </c>
      <c r="BD110" s="77">
        <f>ROUND(SUM(BD111:BD112),2)</f>
        <v>0</v>
      </c>
      <c r="BS110" s="78" t="s">
        <v>81</v>
      </c>
      <c r="BT110" s="78" t="s">
        <v>21</v>
      </c>
      <c r="BU110" s="78" t="s">
        <v>83</v>
      </c>
      <c r="BV110" s="78" t="s">
        <v>84</v>
      </c>
      <c r="BW110" s="78" t="s">
        <v>130</v>
      </c>
      <c r="BX110" s="78" t="s">
        <v>5</v>
      </c>
      <c r="CL110" s="78" t="s">
        <v>1</v>
      </c>
      <c r="CM110" s="78" t="s">
        <v>90</v>
      </c>
    </row>
    <row r="111" spans="1:91" s="3" customFormat="1" ht="16.5" customHeight="1">
      <c r="A111" s="79" t="s">
        <v>91</v>
      </c>
      <c r="B111" s="44"/>
      <c r="C111" s="9"/>
      <c r="D111" s="9"/>
      <c r="E111" s="166" t="s">
        <v>131</v>
      </c>
      <c r="F111" s="166"/>
      <c r="G111" s="166"/>
      <c r="H111" s="166"/>
      <c r="I111" s="166"/>
      <c r="J111" s="9"/>
      <c r="K111" s="166" t="s">
        <v>97</v>
      </c>
      <c r="L111" s="166"/>
      <c r="M111" s="166"/>
      <c r="N111" s="166"/>
      <c r="O111" s="166"/>
      <c r="P111" s="166"/>
      <c r="Q111" s="166"/>
      <c r="R111" s="166"/>
      <c r="S111" s="166"/>
      <c r="T111" s="166"/>
      <c r="U111" s="166"/>
      <c r="V111" s="166"/>
      <c r="W111" s="166"/>
      <c r="X111" s="166"/>
      <c r="Y111" s="166"/>
      <c r="Z111" s="166"/>
      <c r="AA111" s="166"/>
      <c r="AB111" s="166"/>
      <c r="AC111" s="166"/>
      <c r="AD111" s="166"/>
      <c r="AE111" s="166"/>
      <c r="AF111" s="166"/>
      <c r="AG111" s="191">
        <f>'SO03.01 - stavební část'!J32</f>
        <v>0</v>
      </c>
      <c r="AH111" s="192"/>
      <c r="AI111" s="192"/>
      <c r="AJ111" s="192"/>
      <c r="AK111" s="192"/>
      <c r="AL111" s="192"/>
      <c r="AM111" s="192"/>
      <c r="AN111" s="191">
        <f t="shared" si="0"/>
        <v>0</v>
      </c>
      <c r="AO111" s="192"/>
      <c r="AP111" s="192"/>
      <c r="AQ111" s="80" t="s">
        <v>94</v>
      </c>
      <c r="AR111" s="44"/>
      <c r="AS111" s="81">
        <v>0</v>
      </c>
      <c r="AT111" s="82">
        <f t="shared" si="1"/>
        <v>0</v>
      </c>
      <c r="AU111" s="83">
        <f>'SO03.01 - stavební část'!P127</f>
        <v>0</v>
      </c>
      <c r="AV111" s="82">
        <f>'SO03.01 - stavební část'!J35</f>
        <v>0</v>
      </c>
      <c r="AW111" s="82">
        <f>'SO03.01 - stavební část'!J36</f>
        <v>0</v>
      </c>
      <c r="AX111" s="82">
        <f>'SO03.01 - stavební část'!J37</f>
        <v>0</v>
      </c>
      <c r="AY111" s="82">
        <f>'SO03.01 - stavební část'!J38</f>
        <v>0</v>
      </c>
      <c r="AZ111" s="82">
        <f>'SO03.01 - stavební část'!F35</f>
        <v>0</v>
      </c>
      <c r="BA111" s="82">
        <f>'SO03.01 - stavební část'!F36</f>
        <v>0</v>
      </c>
      <c r="BB111" s="82">
        <f>'SO03.01 - stavební část'!F37</f>
        <v>0</v>
      </c>
      <c r="BC111" s="82">
        <f>'SO03.01 - stavební část'!F38</f>
        <v>0</v>
      </c>
      <c r="BD111" s="84">
        <f>'SO03.01 - stavební část'!F39</f>
        <v>0</v>
      </c>
      <c r="BT111" s="21" t="s">
        <v>90</v>
      </c>
      <c r="BV111" s="21" t="s">
        <v>84</v>
      </c>
      <c r="BW111" s="21" t="s">
        <v>132</v>
      </c>
      <c r="BX111" s="21" t="s">
        <v>130</v>
      </c>
      <c r="CL111" s="21" t="s">
        <v>1</v>
      </c>
    </row>
    <row r="112" spans="1:91" s="3" customFormat="1" ht="16.5" customHeight="1">
      <c r="A112" s="79" t="s">
        <v>91</v>
      </c>
      <c r="B112" s="44"/>
      <c r="C112" s="9"/>
      <c r="D112" s="9"/>
      <c r="E112" s="166" t="s">
        <v>133</v>
      </c>
      <c r="F112" s="166"/>
      <c r="G112" s="166"/>
      <c r="H112" s="166"/>
      <c r="I112" s="166"/>
      <c r="J112" s="9"/>
      <c r="K112" s="166" t="s">
        <v>100</v>
      </c>
      <c r="L112" s="166"/>
      <c r="M112" s="166"/>
      <c r="N112" s="166"/>
      <c r="O112" s="166"/>
      <c r="P112" s="166"/>
      <c r="Q112" s="166"/>
      <c r="R112" s="166"/>
      <c r="S112" s="166"/>
      <c r="T112" s="166"/>
      <c r="U112" s="166"/>
      <c r="V112" s="166"/>
      <c r="W112" s="166"/>
      <c r="X112" s="166"/>
      <c r="Y112" s="166"/>
      <c r="Z112" s="166"/>
      <c r="AA112" s="166"/>
      <c r="AB112" s="166"/>
      <c r="AC112" s="166"/>
      <c r="AD112" s="166"/>
      <c r="AE112" s="166"/>
      <c r="AF112" s="166"/>
      <c r="AG112" s="191">
        <f>'SO03.02 - VRN'!J32</f>
        <v>0</v>
      </c>
      <c r="AH112" s="192"/>
      <c r="AI112" s="192"/>
      <c r="AJ112" s="192"/>
      <c r="AK112" s="192"/>
      <c r="AL112" s="192"/>
      <c r="AM112" s="192"/>
      <c r="AN112" s="191">
        <f t="shared" si="0"/>
        <v>0</v>
      </c>
      <c r="AO112" s="192"/>
      <c r="AP112" s="192"/>
      <c r="AQ112" s="80" t="s">
        <v>94</v>
      </c>
      <c r="AR112" s="44"/>
      <c r="AS112" s="85">
        <v>0</v>
      </c>
      <c r="AT112" s="86">
        <f t="shared" si="1"/>
        <v>0</v>
      </c>
      <c r="AU112" s="87">
        <f>'SO03.02 - VRN'!P123</f>
        <v>0</v>
      </c>
      <c r="AV112" s="86">
        <f>'SO03.02 - VRN'!J35</f>
        <v>0</v>
      </c>
      <c r="AW112" s="86">
        <f>'SO03.02 - VRN'!J36</f>
        <v>0</v>
      </c>
      <c r="AX112" s="86">
        <f>'SO03.02 - VRN'!J37</f>
        <v>0</v>
      </c>
      <c r="AY112" s="86">
        <f>'SO03.02 - VRN'!J38</f>
        <v>0</v>
      </c>
      <c r="AZ112" s="86">
        <f>'SO03.02 - VRN'!F35</f>
        <v>0</v>
      </c>
      <c r="BA112" s="86">
        <f>'SO03.02 - VRN'!F36</f>
        <v>0</v>
      </c>
      <c r="BB112" s="86">
        <f>'SO03.02 - VRN'!F37</f>
        <v>0</v>
      </c>
      <c r="BC112" s="86">
        <f>'SO03.02 - VRN'!F38</f>
        <v>0</v>
      </c>
      <c r="BD112" s="88">
        <f>'SO03.02 - VRN'!F39</f>
        <v>0</v>
      </c>
      <c r="BT112" s="21" t="s">
        <v>90</v>
      </c>
      <c r="BV112" s="21" t="s">
        <v>84</v>
      </c>
      <c r="BW112" s="21" t="s">
        <v>134</v>
      </c>
      <c r="BX112" s="21" t="s">
        <v>130</v>
      </c>
      <c r="CL112" s="21" t="s">
        <v>1</v>
      </c>
    </row>
    <row r="113" spans="2:44" s="1" customFormat="1" ht="30" customHeight="1">
      <c r="B113" s="28"/>
      <c r="AR113" s="28"/>
    </row>
    <row r="114" spans="2:44" s="1" customFormat="1" ht="6.95" customHeight="1">
      <c r="B114" s="40"/>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c r="AD114" s="41"/>
      <c r="AE114" s="41"/>
      <c r="AF114" s="41"/>
      <c r="AG114" s="41"/>
      <c r="AH114" s="41"/>
      <c r="AI114" s="41"/>
      <c r="AJ114" s="41"/>
      <c r="AK114" s="41"/>
      <c r="AL114" s="41"/>
      <c r="AM114" s="41"/>
      <c r="AN114" s="41"/>
      <c r="AO114" s="41"/>
      <c r="AP114" s="41"/>
      <c r="AQ114" s="41"/>
      <c r="AR114" s="28"/>
    </row>
  </sheetData>
  <sheetProtection algorithmName="SHA-512" hashValue="FhsSVZ09ArjeNJP1b9vS3lIWmdu+nyD1alYcYbg6/cad9gGhUj2Q2AUfVIZKBGMvTqPKoocCSjdqnVbH3WhTXw==" saltValue="9d5r21tvFtO5nMD6X5W5JfjIupfn9cG3pT+u96UUS8x9b0Q9cOwLJdfYpcAR4ofS0/M8DBupxH+r3ZTH9hhVBQ==" spinCount="100000" sheet="1" objects="1" scenarios="1" formatColumns="0" formatRows="0"/>
  <mergeCells count="110">
    <mergeCell ref="AN110:AP110"/>
    <mergeCell ref="AG110:AM110"/>
    <mergeCell ref="AN111:AP111"/>
    <mergeCell ref="AG111:AM111"/>
    <mergeCell ref="AN112:AP112"/>
    <mergeCell ref="AG112:AM112"/>
    <mergeCell ref="AG94:AM94"/>
    <mergeCell ref="AN94:AP94"/>
    <mergeCell ref="AN105:AP105"/>
    <mergeCell ref="AG105:AM105"/>
    <mergeCell ref="AN106:AP106"/>
    <mergeCell ref="AG106:AM106"/>
    <mergeCell ref="AN107:AP107"/>
    <mergeCell ref="AG107:AM107"/>
    <mergeCell ref="AN108:AP108"/>
    <mergeCell ref="AG108:AM108"/>
    <mergeCell ref="AN109:AP109"/>
    <mergeCell ref="AG109:AM109"/>
    <mergeCell ref="AN104:AP104"/>
    <mergeCell ref="AN103:AP103"/>
    <mergeCell ref="AN100:AP100"/>
    <mergeCell ref="AN92:AP92"/>
    <mergeCell ref="AN99:AP99"/>
    <mergeCell ref="AN95:AP95"/>
    <mergeCell ref="AN97:AP97"/>
    <mergeCell ref="AN101:AP101"/>
    <mergeCell ref="AN102:AP102"/>
    <mergeCell ref="AN98:AP98"/>
    <mergeCell ref="AR2:BE2"/>
    <mergeCell ref="AG100:AM100"/>
    <mergeCell ref="AG102:AM102"/>
    <mergeCell ref="AG101:AM101"/>
    <mergeCell ref="AG103:AM103"/>
    <mergeCell ref="AG98:AM98"/>
    <mergeCell ref="AG92:AM92"/>
    <mergeCell ref="AG99:AM99"/>
    <mergeCell ref="AG95:AM95"/>
    <mergeCell ref="AG96:AM96"/>
    <mergeCell ref="AG97:AM97"/>
    <mergeCell ref="AM87:AN87"/>
    <mergeCell ref="AM89:AP89"/>
    <mergeCell ref="AM90:AP90"/>
    <mergeCell ref="AN96:AP96"/>
    <mergeCell ref="AS89:AT91"/>
    <mergeCell ref="W31:AE31"/>
    <mergeCell ref="L31:P31"/>
    <mergeCell ref="L32:P32"/>
    <mergeCell ref="W32:AE32"/>
    <mergeCell ref="AK32:AO32"/>
    <mergeCell ref="L33:P33"/>
    <mergeCell ref="AK33:AO33"/>
    <mergeCell ref="W33:AE33"/>
    <mergeCell ref="AK35:AO35"/>
    <mergeCell ref="X35:AB35"/>
    <mergeCell ref="E109:I109"/>
    <mergeCell ref="K109:AF109"/>
    <mergeCell ref="D110:H110"/>
    <mergeCell ref="J110:AF110"/>
    <mergeCell ref="E111:I111"/>
    <mergeCell ref="K111:AF111"/>
    <mergeCell ref="E112:I112"/>
    <mergeCell ref="K112:AF112"/>
    <mergeCell ref="BE5:BE34"/>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L85:AJ85"/>
    <mergeCell ref="E105:I105"/>
    <mergeCell ref="K105:AF105"/>
    <mergeCell ref="E106:I106"/>
    <mergeCell ref="K106:AF106"/>
    <mergeCell ref="D107:H107"/>
    <mergeCell ref="J107:AF107"/>
    <mergeCell ref="E108:I108"/>
    <mergeCell ref="K108:AF108"/>
    <mergeCell ref="AG104:AM104"/>
    <mergeCell ref="C92:G92"/>
    <mergeCell ref="D95:H95"/>
    <mergeCell ref="D103:H103"/>
    <mergeCell ref="D100:H100"/>
    <mergeCell ref="E99:I99"/>
    <mergeCell ref="E97:I97"/>
    <mergeCell ref="E96:I96"/>
    <mergeCell ref="E101:I101"/>
    <mergeCell ref="E104:I104"/>
    <mergeCell ref="E98:I98"/>
    <mergeCell ref="E102:I102"/>
    <mergeCell ref="I92:AF92"/>
    <mergeCell ref="J95:AF95"/>
    <mergeCell ref="J103:AF103"/>
    <mergeCell ref="J100:AF100"/>
    <mergeCell ref="K101:AF101"/>
    <mergeCell ref="K104:AF104"/>
    <mergeCell ref="K98:AF98"/>
    <mergeCell ref="K97:AF97"/>
    <mergeCell ref="K99:AF99"/>
    <mergeCell ref="K96:AF96"/>
    <mergeCell ref="K102:AF102"/>
  </mergeCells>
  <hyperlinks>
    <hyperlink ref="A96" location="'PS01.01 - technologická část'!C2" display="/" xr:uid="{00000000-0004-0000-0000-000000000000}"/>
    <hyperlink ref="A97" location="'PS01.02 - stavební část'!C2" display="/" xr:uid="{00000000-0004-0000-0000-000001000000}"/>
    <hyperlink ref="A98" location="'PS01.03 - VRN'!C2" display="/" xr:uid="{00000000-0004-0000-0000-000002000000}"/>
    <hyperlink ref="A99" location="'PS01.04 - NEOCEŇOVAT - do...'!C2" display="/" xr:uid="{00000000-0004-0000-0000-000003000000}"/>
    <hyperlink ref="A101" location="'PS02.01 - technologická část'!C2" display="/" xr:uid="{00000000-0004-0000-0000-000004000000}"/>
    <hyperlink ref="A102" location="'PS02.02 - VRN'!C2" display="/" xr:uid="{00000000-0004-0000-0000-000005000000}"/>
    <hyperlink ref="A104" location="'SO01.01 - technologická část'!C2" display="/" xr:uid="{00000000-0004-0000-0000-000006000000}"/>
    <hyperlink ref="A105" location="'SO01.02 - stavební část'!C2" display="/" xr:uid="{00000000-0004-0000-0000-000007000000}"/>
    <hyperlink ref="A106" location="'SO01.03 - VRN'!C2" display="/" xr:uid="{00000000-0004-0000-0000-000008000000}"/>
    <hyperlink ref="A108" location="'SO02.01 - technologická část'!C2" display="/" xr:uid="{00000000-0004-0000-0000-000009000000}"/>
    <hyperlink ref="A109" location="'SO02.02 - VRN'!C2" display="/" xr:uid="{00000000-0004-0000-0000-00000A000000}"/>
    <hyperlink ref="A111" location="'SO03.01 - stavební část'!C2" display="/" xr:uid="{00000000-0004-0000-0000-00000B000000}"/>
    <hyperlink ref="A112" location="'SO03.02 - VRN'!C2" display="/" xr:uid="{00000000-0004-0000-0000-00000C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36"/>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120</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1209</v>
      </c>
      <c r="F9" s="207"/>
      <c r="G9" s="207"/>
      <c r="H9" s="207"/>
      <c r="L9" s="28"/>
    </row>
    <row r="10" spans="2:46" s="1" customFormat="1" ht="12" customHeight="1">
      <c r="B10" s="28"/>
      <c r="D10" s="23" t="s">
        <v>138</v>
      </c>
      <c r="L10" s="28"/>
    </row>
    <row r="11" spans="2:46" s="1" customFormat="1" ht="16.5" customHeight="1">
      <c r="B11" s="28"/>
      <c r="E11" s="168" t="s">
        <v>1512</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ROUND(J123,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ROUND((SUM(BE123:BE135)),  2)</f>
        <v>0</v>
      </c>
      <c r="I35" s="92">
        <v>0.21</v>
      </c>
      <c r="J35" s="82">
        <f>ROUND(((SUM(BE123:BE135))*I35),  2)</f>
        <v>0</v>
      </c>
      <c r="L35" s="28"/>
    </row>
    <row r="36" spans="2:12" s="1" customFormat="1" ht="14.45" customHeight="1">
      <c r="B36" s="28"/>
      <c r="E36" s="23" t="s">
        <v>48</v>
      </c>
      <c r="F36" s="82">
        <f>ROUND((SUM(BF123:BF135)),  2)</f>
        <v>0</v>
      </c>
      <c r="I36" s="92">
        <v>0.15</v>
      </c>
      <c r="J36" s="82">
        <f>ROUND(((SUM(BF123:BF135))*I36),  2)</f>
        <v>0</v>
      </c>
      <c r="L36" s="28"/>
    </row>
    <row r="37" spans="2:12" s="1" customFormat="1" ht="14.45" hidden="1" customHeight="1">
      <c r="B37" s="28"/>
      <c r="E37" s="23" t="s">
        <v>49</v>
      </c>
      <c r="F37" s="82">
        <f>ROUND((SUM(BG123:BG135)),  2)</f>
        <v>0</v>
      </c>
      <c r="I37" s="92">
        <v>0.21</v>
      </c>
      <c r="J37" s="82">
        <f>0</f>
        <v>0</v>
      </c>
      <c r="L37" s="28"/>
    </row>
    <row r="38" spans="2:12" s="1" customFormat="1" ht="14.45" hidden="1" customHeight="1">
      <c r="B38" s="28"/>
      <c r="E38" s="23" t="s">
        <v>50</v>
      </c>
      <c r="F38" s="82">
        <f>ROUND((SUM(BH123:BH135)),  2)</f>
        <v>0</v>
      </c>
      <c r="I38" s="92">
        <v>0.15</v>
      </c>
      <c r="J38" s="82">
        <f>0</f>
        <v>0</v>
      </c>
      <c r="L38" s="28"/>
    </row>
    <row r="39" spans="2:12" s="1" customFormat="1" ht="14.45" hidden="1" customHeight="1">
      <c r="B39" s="28"/>
      <c r="E39" s="23" t="s">
        <v>51</v>
      </c>
      <c r="F39" s="82">
        <f>ROUND((SUM(BI123:BI135)),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1209</v>
      </c>
      <c r="F87" s="207"/>
      <c r="G87" s="207"/>
      <c r="H87" s="207"/>
      <c r="L87" s="28"/>
    </row>
    <row r="88" spans="2:12" s="1" customFormat="1" ht="12" customHeight="1">
      <c r="B88" s="28"/>
      <c r="C88" s="23" t="s">
        <v>138</v>
      </c>
      <c r="L88" s="28"/>
    </row>
    <row r="89" spans="2:12" s="1" customFormat="1" ht="16.5" customHeight="1">
      <c r="B89" s="28"/>
      <c r="E89" s="168" t="str">
        <f>E11</f>
        <v>SO01.03 - VRN</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J123</f>
        <v>0</v>
      </c>
      <c r="L98" s="28"/>
      <c r="AU98" s="13" t="s">
        <v>144</v>
      </c>
    </row>
    <row r="99" spans="2:47" s="8" customFormat="1" ht="24.95" customHeight="1">
      <c r="B99" s="104"/>
      <c r="D99" s="105" t="s">
        <v>1513</v>
      </c>
      <c r="E99" s="106"/>
      <c r="F99" s="106"/>
      <c r="G99" s="106"/>
      <c r="H99" s="106"/>
      <c r="I99" s="106"/>
      <c r="J99" s="107">
        <f>J124</f>
        <v>0</v>
      </c>
      <c r="L99" s="104"/>
    </row>
    <row r="100" spans="2:47" s="9" customFormat="1" ht="19.899999999999999" customHeight="1">
      <c r="B100" s="108"/>
      <c r="D100" s="109" t="s">
        <v>1514</v>
      </c>
      <c r="E100" s="110"/>
      <c r="F100" s="110"/>
      <c r="G100" s="110"/>
      <c r="H100" s="110"/>
      <c r="I100" s="110"/>
      <c r="J100" s="111">
        <f>J125</f>
        <v>0</v>
      </c>
      <c r="L100" s="108"/>
    </row>
    <row r="101" spans="2:47" s="8" customFormat="1" ht="24.95" customHeight="1">
      <c r="B101" s="104"/>
      <c r="D101" s="105" t="s">
        <v>1026</v>
      </c>
      <c r="E101" s="106"/>
      <c r="F101" s="106"/>
      <c r="G101" s="106"/>
      <c r="H101" s="106"/>
      <c r="I101" s="106"/>
      <c r="J101" s="107">
        <f>J127</f>
        <v>0</v>
      </c>
      <c r="L101" s="104"/>
    </row>
    <row r="102" spans="2:47" s="1" customFormat="1" ht="21.75" customHeight="1">
      <c r="B102" s="28"/>
      <c r="L102" s="28"/>
    </row>
    <row r="103" spans="2:47" s="1" customFormat="1" ht="6.95" customHeight="1">
      <c r="B103" s="40"/>
      <c r="C103" s="41"/>
      <c r="D103" s="41"/>
      <c r="E103" s="41"/>
      <c r="F103" s="41"/>
      <c r="G103" s="41"/>
      <c r="H103" s="41"/>
      <c r="I103" s="41"/>
      <c r="J103" s="41"/>
      <c r="K103" s="41"/>
      <c r="L103" s="28"/>
    </row>
    <row r="107" spans="2:47" s="1" customFormat="1" ht="6.95" customHeight="1">
      <c r="B107" s="42"/>
      <c r="C107" s="43"/>
      <c r="D107" s="43"/>
      <c r="E107" s="43"/>
      <c r="F107" s="43"/>
      <c r="G107" s="43"/>
      <c r="H107" s="43"/>
      <c r="I107" s="43"/>
      <c r="J107" s="43"/>
      <c r="K107" s="43"/>
      <c r="L107" s="28"/>
    </row>
    <row r="108" spans="2:47" s="1" customFormat="1" ht="24.95" customHeight="1">
      <c r="B108" s="28"/>
      <c r="C108" s="17" t="s">
        <v>154</v>
      </c>
      <c r="L108" s="28"/>
    </row>
    <row r="109" spans="2:47" s="1" customFormat="1" ht="6.95" customHeight="1">
      <c r="B109" s="28"/>
      <c r="L109" s="28"/>
    </row>
    <row r="110" spans="2:47" s="1" customFormat="1" ht="12" customHeight="1">
      <c r="B110" s="28"/>
      <c r="C110" s="23" t="s">
        <v>16</v>
      </c>
      <c r="L110" s="28"/>
    </row>
    <row r="111" spans="2:47" s="1" customFormat="1" ht="16.5" customHeight="1">
      <c r="B111" s="28"/>
      <c r="E111" s="205" t="str">
        <f>E7</f>
        <v>Oprava zabezpečovacího zařízení v žst. Podlešín</v>
      </c>
      <c r="F111" s="206"/>
      <c r="G111" s="206"/>
      <c r="H111" s="206"/>
      <c r="L111" s="28"/>
    </row>
    <row r="112" spans="2:47" ht="12" customHeight="1">
      <c r="B112" s="16"/>
      <c r="C112" s="23" t="s">
        <v>136</v>
      </c>
      <c r="L112" s="16"/>
    </row>
    <row r="113" spans="2:65" s="1" customFormat="1" ht="16.5" customHeight="1">
      <c r="B113" s="28"/>
      <c r="E113" s="205" t="s">
        <v>1209</v>
      </c>
      <c r="F113" s="207"/>
      <c r="G113" s="207"/>
      <c r="H113" s="207"/>
      <c r="L113" s="28"/>
    </row>
    <row r="114" spans="2:65" s="1" customFormat="1" ht="12" customHeight="1">
      <c r="B114" s="28"/>
      <c r="C114" s="23" t="s">
        <v>138</v>
      </c>
      <c r="L114" s="28"/>
    </row>
    <row r="115" spans="2:65" s="1" customFormat="1" ht="16.5" customHeight="1">
      <c r="B115" s="28"/>
      <c r="E115" s="168" t="str">
        <f>E11</f>
        <v>SO01.03 - VRN</v>
      </c>
      <c r="F115" s="207"/>
      <c r="G115" s="207"/>
      <c r="H115" s="207"/>
      <c r="L115" s="28"/>
    </row>
    <row r="116" spans="2:65" s="1" customFormat="1" ht="6.95" customHeight="1">
      <c r="B116" s="28"/>
      <c r="L116" s="28"/>
    </row>
    <row r="117" spans="2:65" s="1" customFormat="1" ht="12" customHeight="1">
      <c r="B117" s="28"/>
      <c r="C117" s="23" t="s">
        <v>22</v>
      </c>
      <c r="F117" s="21" t="str">
        <f>F14</f>
        <v xml:space="preserve"> žst. Podlešín</v>
      </c>
      <c r="I117" s="23" t="s">
        <v>24</v>
      </c>
      <c r="J117" s="48" t="str">
        <f>IF(J14="","",J14)</f>
        <v>2. 11. 2023</v>
      </c>
      <c r="L117" s="28"/>
    </row>
    <row r="118" spans="2:65" s="1" customFormat="1" ht="6.95" customHeight="1">
      <c r="B118" s="28"/>
      <c r="L118" s="28"/>
    </row>
    <row r="119" spans="2:65" s="1" customFormat="1" ht="15.2" customHeight="1">
      <c r="B119" s="28"/>
      <c r="C119" s="23" t="s">
        <v>28</v>
      </c>
      <c r="F119" s="21" t="str">
        <f>E17</f>
        <v>Jiří Kejkula, OŘ Praha</v>
      </c>
      <c r="I119" s="23" t="s">
        <v>34</v>
      </c>
      <c r="J119" s="26" t="str">
        <f>E23</f>
        <v>TMS Projekt s.r.o.</v>
      </c>
      <c r="L119" s="28"/>
    </row>
    <row r="120" spans="2:65" s="1" customFormat="1" ht="25.7" customHeight="1">
      <c r="B120" s="28"/>
      <c r="C120" s="23" t="s">
        <v>32</v>
      </c>
      <c r="F120" s="21" t="str">
        <f>IF(E20="","",E20)</f>
        <v>Vyplň údaj</v>
      </c>
      <c r="I120" s="23" t="s">
        <v>39</v>
      </c>
      <c r="J120" s="26" t="str">
        <f>E26</f>
        <v>Milan Bělehrad, OŘ Praha</v>
      </c>
      <c r="L120" s="28"/>
    </row>
    <row r="121" spans="2:65" s="1" customFormat="1" ht="10.35" customHeight="1">
      <c r="B121" s="28"/>
      <c r="L121" s="28"/>
    </row>
    <row r="122" spans="2:65" s="10" customFormat="1" ht="29.25" customHeight="1">
      <c r="B122" s="112"/>
      <c r="C122" s="113" t="s">
        <v>155</v>
      </c>
      <c r="D122" s="114" t="s">
        <v>67</v>
      </c>
      <c r="E122" s="114" t="s">
        <v>63</v>
      </c>
      <c r="F122" s="114" t="s">
        <v>64</v>
      </c>
      <c r="G122" s="114" t="s">
        <v>156</v>
      </c>
      <c r="H122" s="114" t="s">
        <v>157</v>
      </c>
      <c r="I122" s="114" t="s">
        <v>158</v>
      </c>
      <c r="J122" s="114" t="s">
        <v>142</v>
      </c>
      <c r="K122" s="115" t="s">
        <v>159</v>
      </c>
      <c r="L122" s="112"/>
      <c r="M122" s="55" t="s">
        <v>1</v>
      </c>
      <c r="N122" s="56" t="s">
        <v>46</v>
      </c>
      <c r="O122" s="56" t="s">
        <v>160</v>
      </c>
      <c r="P122" s="56" t="s">
        <v>161</v>
      </c>
      <c r="Q122" s="56" t="s">
        <v>162</v>
      </c>
      <c r="R122" s="56" t="s">
        <v>163</v>
      </c>
      <c r="S122" s="56" t="s">
        <v>164</v>
      </c>
      <c r="T122" s="57" t="s">
        <v>165</v>
      </c>
    </row>
    <row r="123" spans="2:65" s="1" customFormat="1" ht="22.9" customHeight="1">
      <c r="B123" s="28"/>
      <c r="C123" s="60" t="s">
        <v>166</v>
      </c>
      <c r="J123" s="116">
        <f>BK123</f>
        <v>0</v>
      </c>
      <c r="L123" s="28"/>
      <c r="M123" s="58"/>
      <c r="N123" s="49"/>
      <c r="O123" s="49"/>
      <c r="P123" s="117">
        <f>P124+P127</f>
        <v>0</v>
      </c>
      <c r="Q123" s="49"/>
      <c r="R123" s="117">
        <f>R124+R127</f>
        <v>3.0360000000000005E-2</v>
      </c>
      <c r="S123" s="49"/>
      <c r="T123" s="118">
        <f>T124+T127</f>
        <v>0</v>
      </c>
      <c r="AT123" s="13" t="s">
        <v>81</v>
      </c>
      <c r="AU123" s="13" t="s">
        <v>144</v>
      </c>
      <c r="BK123" s="119">
        <f>BK124+BK127</f>
        <v>0</v>
      </c>
    </row>
    <row r="124" spans="2:65" s="11" customFormat="1" ht="25.9" customHeight="1">
      <c r="B124" s="120"/>
      <c r="D124" s="121" t="s">
        <v>81</v>
      </c>
      <c r="E124" s="122" t="s">
        <v>170</v>
      </c>
      <c r="F124" s="122" t="s">
        <v>1515</v>
      </c>
      <c r="I124" s="123"/>
      <c r="J124" s="124">
        <f>BK124</f>
        <v>0</v>
      </c>
      <c r="L124" s="120"/>
      <c r="M124" s="125"/>
      <c r="P124" s="126">
        <f>P125</f>
        <v>0</v>
      </c>
      <c r="R124" s="126">
        <f>R125</f>
        <v>3.0360000000000005E-2</v>
      </c>
      <c r="T124" s="127">
        <f>T125</f>
        <v>0</v>
      </c>
      <c r="AR124" s="121" t="s">
        <v>181</v>
      </c>
      <c r="AT124" s="128" t="s">
        <v>81</v>
      </c>
      <c r="AU124" s="128" t="s">
        <v>82</v>
      </c>
      <c r="AY124" s="121" t="s">
        <v>169</v>
      </c>
      <c r="BK124" s="129">
        <f>BK125</f>
        <v>0</v>
      </c>
    </row>
    <row r="125" spans="2:65" s="11" customFormat="1" ht="22.9" customHeight="1">
      <c r="B125" s="120"/>
      <c r="D125" s="121" t="s">
        <v>81</v>
      </c>
      <c r="E125" s="153" t="s">
        <v>1516</v>
      </c>
      <c r="F125" s="153" t="s">
        <v>1517</v>
      </c>
      <c r="I125" s="123"/>
      <c r="J125" s="154">
        <f>BK125</f>
        <v>0</v>
      </c>
      <c r="L125" s="120"/>
      <c r="M125" s="125"/>
      <c r="P125" s="126">
        <f>P126</f>
        <v>0</v>
      </c>
      <c r="R125" s="126">
        <f>R126</f>
        <v>3.0360000000000005E-2</v>
      </c>
      <c r="T125" s="127">
        <f>T126</f>
        <v>0</v>
      </c>
      <c r="AR125" s="121" t="s">
        <v>181</v>
      </c>
      <c r="AT125" s="128" t="s">
        <v>81</v>
      </c>
      <c r="AU125" s="128" t="s">
        <v>21</v>
      </c>
      <c r="AY125" s="121" t="s">
        <v>169</v>
      </c>
      <c r="BK125" s="129">
        <f>BK126</f>
        <v>0</v>
      </c>
    </row>
    <row r="126" spans="2:65" s="1" customFormat="1" ht="24.2" customHeight="1">
      <c r="B126" s="28"/>
      <c r="C126" s="144" t="s">
        <v>26</v>
      </c>
      <c r="D126" s="144" t="s">
        <v>182</v>
      </c>
      <c r="E126" s="145" t="s">
        <v>1518</v>
      </c>
      <c r="F126" s="146" t="s">
        <v>1519</v>
      </c>
      <c r="G126" s="147" t="s">
        <v>566</v>
      </c>
      <c r="H126" s="148">
        <v>3.45</v>
      </c>
      <c r="I126" s="149"/>
      <c r="J126" s="150">
        <f>ROUND(I126*H126,2)</f>
        <v>0</v>
      </c>
      <c r="K126" s="146" t="s">
        <v>1004</v>
      </c>
      <c r="L126" s="28"/>
      <c r="M126" s="151" t="s">
        <v>1</v>
      </c>
      <c r="N126" s="152" t="s">
        <v>47</v>
      </c>
      <c r="P126" s="140">
        <f>O126*H126</f>
        <v>0</v>
      </c>
      <c r="Q126" s="140">
        <v>8.8000000000000005E-3</v>
      </c>
      <c r="R126" s="140">
        <f>Q126*H126</f>
        <v>3.0360000000000005E-2</v>
      </c>
      <c r="S126" s="140">
        <v>0</v>
      </c>
      <c r="T126" s="141">
        <f>S126*H126</f>
        <v>0</v>
      </c>
      <c r="AR126" s="142" t="s">
        <v>176</v>
      </c>
      <c r="AT126" s="142" t="s">
        <v>182</v>
      </c>
      <c r="AU126" s="142" t="s">
        <v>90</v>
      </c>
      <c r="AY126" s="13" t="s">
        <v>169</v>
      </c>
      <c r="BE126" s="143">
        <f>IF(N126="základní",J126,0)</f>
        <v>0</v>
      </c>
      <c r="BF126" s="143">
        <f>IF(N126="snížená",J126,0)</f>
        <v>0</v>
      </c>
      <c r="BG126" s="143">
        <f>IF(N126="zákl. přenesená",J126,0)</f>
        <v>0</v>
      </c>
      <c r="BH126" s="143">
        <f>IF(N126="sníž. přenesená",J126,0)</f>
        <v>0</v>
      </c>
      <c r="BI126" s="143">
        <f>IF(N126="nulová",J126,0)</f>
        <v>0</v>
      </c>
      <c r="BJ126" s="13" t="s">
        <v>21</v>
      </c>
      <c r="BK126" s="143">
        <f>ROUND(I126*H126,2)</f>
        <v>0</v>
      </c>
      <c r="BL126" s="13" t="s">
        <v>176</v>
      </c>
      <c r="BM126" s="142" t="s">
        <v>1520</v>
      </c>
    </row>
    <row r="127" spans="2:65" s="11" customFormat="1" ht="25.9" customHeight="1">
      <c r="B127" s="120"/>
      <c r="D127" s="121" t="s">
        <v>81</v>
      </c>
      <c r="E127" s="122" t="s">
        <v>100</v>
      </c>
      <c r="F127" s="122" t="s">
        <v>1030</v>
      </c>
      <c r="I127" s="123"/>
      <c r="J127" s="124">
        <f>BK127</f>
        <v>0</v>
      </c>
      <c r="L127" s="120"/>
      <c r="M127" s="125"/>
      <c r="P127" s="126">
        <f>SUM(P128:P135)</f>
        <v>0</v>
      </c>
      <c r="R127" s="126">
        <f>SUM(R128:R135)</f>
        <v>0</v>
      </c>
      <c r="T127" s="127">
        <f>SUM(T128:T135)</f>
        <v>0</v>
      </c>
      <c r="AR127" s="121" t="s">
        <v>192</v>
      </c>
      <c r="AT127" s="128" t="s">
        <v>81</v>
      </c>
      <c r="AU127" s="128" t="s">
        <v>82</v>
      </c>
      <c r="AY127" s="121" t="s">
        <v>169</v>
      </c>
      <c r="BK127" s="129">
        <f>SUM(BK128:BK135)</f>
        <v>0</v>
      </c>
    </row>
    <row r="128" spans="2:65" s="1" customFormat="1" ht="16.5" customHeight="1">
      <c r="B128" s="28"/>
      <c r="C128" s="144" t="s">
        <v>21</v>
      </c>
      <c r="D128" s="144" t="s">
        <v>182</v>
      </c>
      <c r="E128" s="145" t="s">
        <v>1521</v>
      </c>
      <c r="F128" s="146" t="s">
        <v>1522</v>
      </c>
      <c r="G128" s="147" t="s">
        <v>1523</v>
      </c>
      <c r="H128" s="148">
        <v>1</v>
      </c>
      <c r="I128" s="149"/>
      <c r="J128" s="150">
        <f t="shared" ref="J128:J135" si="0">ROUND(I128*H128,2)</f>
        <v>0</v>
      </c>
      <c r="K128" s="146" t="s">
        <v>1004</v>
      </c>
      <c r="L128" s="28"/>
      <c r="M128" s="151" t="s">
        <v>1</v>
      </c>
      <c r="N128" s="152" t="s">
        <v>47</v>
      </c>
      <c r="P128" s="140">
        <f t="shared" ref="P128:P135" si="1">O128*H128</f>
        <v>0</v>
      </c>
      <c r="Q128" s="140">
        <v>0</v>
      </c>
      <c r="R128" s="140">
        <f t="shared" ref="R128:R135" si="2">Q128*H128</f>
        <v>0</v>
      </c>
      <c r="S128" s="140">
        <v>0</v>
      </c>
      <c r="T128" s="141">
        <f t="shared" ref="T128:T135" si="3">S128*H128</f>
        <v>0</v>
      </c>
      <c r="AR128" s="142" t="s">
        <v>1524</v>
      </c>
      <c r="AT128" s="142" t="s">
        <v>182</v>
      </c>
      <c r="AU128" s="142" t="s">
        <v>21</v>
      </c>
      <c r="AY128" s="13" t="s">
        <v>169</v>
      </c>
      <c r="BE128" s="143">
        <f t="shared" ref="BE128:BE135" si="4">IF(N128="základní",J128,0)</f>
        <v>0</v>
      </c>
      <c r="BF128" s="143">
        <f t="shared" ref="BF128:BF135" si="5">IF(N128="snížená",J128,0)</f>
        <v>0</v>
      </c>
      <c r="BG128" s="143">
        <f t="shared" ref="BG128:BG135" si="6">IF(N128="zákl. přenesená",J128,0)</f>
        <v>0</v>
      </c>
      <c r="BH128" s="143">
        <f t="shared" ref="BH128:BH135" si="7">IF(N128="sníž. přenesená",J128,0)</f>
        <v>0</v>
      </c>
      <c r="BI128" s="143">
        <f t="shared" ref="BI128:BI135" si="8">IF(N128="nulová",J128,0)</f>
        <v>0</v>
      </c>
      <c r="BJ128" s="13" t="s">
        <v>21</v>
      </c>
      <c r="BK128" s="143">
        <f t="shared" ref="BK128:BK135" si="9">ROUND(I128*H128,2)</f>
        <v>0</v>
      </c>
      <c r="BL128" s="13" t="s">
        <v>1524</v>
      </c>
      <c r="BM128" s="142" t="s">
        <v>1525</v>
      </c>
    </row>
    <row r="129" spans="2:65" s="1" customFormat="1" ht="16.5" customHeight="1">
      <c r="B129" s="28"/>
      <c r="C129" s="144" t="s">
        <v>90</v>
      </c>
      <c r="D129" s="144" t="s">
        <v>182</v>
      </c>
      <c r="E129" s="145" t="s">
        <v>1526</v>
      </c>
      <c r="F129" s="146" t="s">
        <v>1527</v>
      </c>
      <c r="G129" s="147" t="s">
        <v>1523</v>
      </c>
      <c r="H129" s="148">
        <v>1</v>
      </c>
      <c r="I129" s="149"/>
      <c r="J129" s="150">
        <f t="shared" si="0"/>
        <v>0</v>
      </c>
      <c r="K129" s="146" t="s">
        <v>1004</v>
      </c>
      <c r="L129" s="28"/>
      <c r="M129" s="151" t="s">
        <v>1</v>
      </c>
      <c r="N129" s="152" t="s">
        <v>47</v>
      </c>
      <c r="P129" s="140">
        <f t="shared" si="1"/>
        <v>0</v>
      </c>
      <c r="Q129" s="140">
        <v>0</v>
      </c>
      <c r="R129" s="140">
        <f t="shared" si="2"/>
        <v>0</v>
      </c>
      <c r="S129" s="140">
        <v>0</v>
      </c>
      <c r="T129" s="141">
        <f t="shared" si="3"/>
        <v>0</v>
      </c>
      <c r="AR129" s="142" t="s">
        <v>1524</v>
      </c>
      <c r="AT129" s="142" t="s">
        <v>182</v>
      </c>
      <c r="AU129" s="142" t="s">
        <v>21</v>
      </c>
      <c r="AY129" s="13" t="s">
        <v>169</v>
      </c>
      <c r="BE129" s="143">
        <f t="shared" si="4"/>
        <v>0</v>
      </c>
      <c r="BF129" s="143">
        <f t="shared" si="5"/>
        <v>0</v>
      </c>
      <c r="BG129" s="143">
        <f t="shared" si="6"/>
        <v>0</v>
      </c>
      <c r="BH129" s="143">
        <f t="shared" si="7"/>
        <v>0</v>
      </c>
      <c r="BI129" s="143">
        <f t="shared" si="8"/>
        <v>0</v>
      </c>
      <c r="BJ129" s="13" t="s">
        <v>21</v>
      </c>
      <c r="BK129" s="143">
        <f t="shared" si="9"/>
        <v>0</v>
      </c>
      <c r="BL129" s="13" t="s">
        <v>1524</v>
      </c>
      <c r="BM129" s="142" t="s">
        <v>1528</v>
      </c>
    </row>
    <row r="130" spans="2:65" s="1" customFormat="1" ht="16.5" customHeight="1">
      <c r="B130" s="28"/>
      <c r="C130" s="144" t="s">
        <v>181</v>
      </c>
      <c r="D130" s="144" t="s">
        <v>182</v>
      </c>
      <c r="E130" s="145" t="s">
        <v>1529</v>
      </c>
      <c r="F130" s="146" t="s">
        <v>1530</v>
      </c>
      <c r="G130" s="147" t="s">
        <v>1523</v>
      </c>
      <c r="H130" s="148">
        <v>1</v>
      </c>
      <c r="I130" s="149"/>
      <c r="J130" s="150">
        <f t="shared" si="0"/>
        <v>0</v>
      </c>
      <c r="K130" s="146" t="s">
        <v>1004</v>
      </c>
      <c r="L130" s="28"/>
      <c r="M130" s="151" t="s">
        <v>1</v>
      </c>
      <c r="N130" s="152" t="s">
        <v>47</v>
      </c>
      <c r="P130" s="140">
        <f t="shared" si="1"/>
        <v>0</v>
      </c>
      <c r="Q130" s="140">
        <v>0</v>
      </c>
      <c r="R130" s="140">
        <f t="shared" si="2"/>
        <v>0</v>
      </c>
      <c r="S130" s="140">
        <v>0</v>
      </c>
      <c r="T130" s="141">
        <f t="shared" si="3"/>
        <v>0</v>
      </c>
      <c r="AR130" s="142" t="s">
        <v>1524</v>
      </c>
      <c r="AT130" s="142" t="s">
        <v>182</v>
      </c>
      <c r="AU130" s="142" t="s">
        <v>21</v>
      </c>
      <c r="AY130" s="13" t="s">
        <v>169</v>
      </c>
      <c r="BE130" s="143">
        <f t="shared" si="4"/>
        <v>0</v>
      </c>
      <c r="BF130" s="143">
        <f t="shared" si="5"/>
        <v>0</v>
      </c>
      <c r="BG130" s="143">
        <f t="shared" si="6"/>
        <v>0</v>
      </c>
      <c r="BH130" s="143">
        <f t="shared" si="7"/>
        <v>0</v>
      </c>
      <c r="BI130" s="143">
        <f t="shared" si="8"/>
        <v>0</v>
      </c>
      <c r="BJ130" s="13" t="s">
        <v>21</v>
      </c>
      <c r="BK130" s="143">
        <f t="shared" si="9"/>
        <v>0</v>
      </c>
      <c r="BL130" s="13" t="s">
        <v>1524</v>
      </c>
      <c r="BM130" s="142" t="s">
        <v>1531</v>
      </c>
    </row>
    <row r="131" spans="2:65" s="1" customFormat="1" ht="16.5" customHeight="1">
      <c r="B131" s="28"/>
      <c r="C131" s="144" t="s">
        <v>187</v>
      </c>
      <c r="D131" s="144" t="s">
        <v>182</v>
      </c>
      <c r="E131" s="145" t="s">
        <v>1532</v>
      </c>
      <c r="F131" s="146" t="s">
        <v>1533</v>
      </c>
      <c r="G131" s="147" t="s">
        <v>1523</v>
      </c>
      <c r="H131" s="148">
        <v>1</v>
      </c>
      <c r="I131" s="149"/>
      <c r="J131" s="150">
        <f t="shared" si="0"/>
        <v>0</v>
      </c>
      <c r="K131" s="146" t="s">
        <v>1004</v>
      </c>
      <c r="L131" s="28"/>
      <c r="M131" s="151" t="s">
        <v>1</v>
      </c>
      <c r="N131" s="152" t="s">
        <v>47</v>
      </c>
      <c r="P131" s="140">
        <f t="shared" si="1"/>
        <v>0</v>
      </c>
      <c r="Q131" s="140">
        <v>0</v>
      </c>
      <c r="R131" s="140">
        <f t="shared" si="2"/>
        <v>0</v>
      </c>
      <c r="S131" s="140">
        <v>0</v>
      </c>
      <c r="T131" s="141">
        <f t="shared" si="3"/>
        <v>0</v>
      </c>
      <c r="AR131" s="142" t="s">
        <v>1524</v>
      </c>
      <c r="AT131" s="142" t="s">
        <v>182</v>
      </c>
      <c r="AU131" s="142" t="s">
        <v>21</v>
      </c>
      <c r="AY131" s="13" t="s">
        <v>169</v>
      </c>
      <c r="BE131" s="143">
        <f t="shared" si="4"/>
        <v>0</v>
      </c>
      <c r="BF131" s="143">
        <f t="shared" si="5"/>
        <v>0</v>
      </c>
      <c r="BG131" s="143">
        <f t="shared" si="6"/>
        <v>0</v>
      </c>
      <c r="BH131" s="143">
        <f t="shared" si="7"/>
        <v>0</v>
      </c>
      <c r="BI131" s="143">
        <f t="shared" si="8"/>
        <v>0</v>
      </c>
      <c r="BJ131" s="13" t="s">
        <v>21</v>
      </c>
      <c r="BK131" s="143">
        <f t="shared" si="9"/>
        <v>0</v>
      </c>
      <c r="BL131" s="13" t="s">
        <v>1524</v>
      </c>
      <c r="BM131" s="142" t="s">
        <v>1534</v>
      </c>
    </row>
    <row r="132" spans="2:65" s="1" customFormat="1" ht="16.5" customHeight="1">
      <c r="B132" s="28"/>
      <c r="C132" s="144" t="s">
        <v>192</v>
      </c>
      <c r="D132" s="144" t="s">
        <v>182</v>
      </c>
      <c r="E132" s="145" t="s">
        <v>1535</v>
      </c>
      <c r="F132" s="146" t="s">
        <v>1536</v>
      </c>
      <c r="G132" s="147" t="s">
        <v>1523</v>
      </c>
      <c r="H132" s="148">
        <v>1</v>
      </c>
      <c r="I132" s="149"/>
      <c r="J132" s="150">
        <f t="shared" si="0"/>
        <v>0</v>
      </c>
      <c r="K132" s="146" t="s">
        <v>1004</v>
      </c>
      <c r="L132" s="28"/>
      <c r="M132" s="151" t="s">
        <v>1</v>
      </c>
      <c r="N132" s="152" t="s">
        <v>47</v>
      </c>
      <c r="P132" s="140">
        <f t="shared" si="1"/>
        <v>0</v>
      </c>
      <c r="Q132" s="140">
        <v>0</v>
      </c>
      <c r="R132" s="140">
        <f t="shared" si="2"/>
        <v>0</v>
      </c>
      <c r="S132" s="140">
        <v>0</v>
      </c>
      <c r="T132" s="141">
        <f t="shared" si="3"/>
        <v>0</v>
      </c>
      <c r="AR132" s="142" t="s">
        <v>1524</v>
      </c>
      <c r="AT132" s="142" t="s">
        <v>182</v>
      </c>
      <c r="AU132" s="142" t="s">
        <v>21</v>
      </c>
      <c r="AY132" s="13" t="s">
        <v>169</v>
      </c>
      <c r="BE132" s="143">
        <f t="shared" si="4"/>
        <v>0</v>
      </c>
      <c r="BF132" s="143">
        <f t="shared" si="5"/>
        <v>0</v>
      </c>
      <c r="BG132" s="143">
        <f t="shared" si="6"/>
        <v>0</v>
      </c>
      <c r="BH132" s="143">
        <f t="shared" si="7"/>
        <v>0</v>
      </c>
      <c r="BI132" s="143">
        <f t="shared" si="8"/>
        <v>0</v>
      </c>
      <c r="BJ132" s="13" t="s">
        <v>21</v>
      </c>
      <c r="BK132" s="143">
        <f t="shared" si="9"/>
        <v>0</v>
      </c>
      <c r="BL132" s="13" t="s">
        <v>1524</v>
      </c>
      <c r="BM132" s="142" t="s">
        <v>1537</v>
      </c>
    </row>
    <row r="133" spans="2:65" s="1" customFormat="1" ht="16.5" customHeight="1">
      <c r="B133" s="28"/>
      <c r="C133" s="144" t="s">
        <v>200</v>
      </c>
      <c r="D133" s="144" t="s">
        <v>182</v>
      </c>
      <c r="E133" s="145" t="s">
        <v>1538</v>
      </c>
      <c r="F133" s="146" t="s">
        <v>1539</v>
      </c>
      <c r="G133" s="147" t="s">
        <v>1523</v>
      </c>
      <c r="H133" s="148">
        <v>1</v>
      </c>
      <c r="I133" s="149"/>
      <c r="J133" s="150">
        <f t="shared" si="0"/>
        <v>0</v>
      </c>
      <c r="K133" s="146" t="s">
        <v>1004</v>
      </c>
      <c r="L133" s="28"/>
      <c r="M133" s="151" t="s">
        <v>1</v>
      </c>
      <c r="N133" s="152" t="s">
        <v>47</v>
      </c>
      <c r="P133" s="140">
        <f t="shared" si="1"/>
        <v>0</v>
      </c>
      <c r="Q133" s="140">
        <v>0</v>
      </c>
      <c r="R133" s="140">
        <f t="shared" si="2"/>
        <v>0</v>
      </c>
      <c r="S133" s="140">
        <v>0</v>
      </c>
      <c r="T133" s="141">
        <f t="shared" si="3"/>
        <v>0</v>
      </c>
      <c r="AR133" s="142" t="s">
        <v>1524</v>
      </c>
      <c r="AT133" s="142" t="s">
        <v>182</v>
      </c>
      <c r="AU133" s="142" t="s">
        <v>21</v>
      </c>
      <c r="AY133" s="13" t="s">
        <v>169</v>
      </c>
      <c r="BE133" s="143">
        <f t="shared" si="4"/>
        <v>0</v>
      </c>
      <c r="BF133" s="143">
        <f t="shared" si="5"/>
        <v>0</v>
      </c>
      <c r="BG133" s="143">
        <f t="shared" si="6"/>
        <v>0</v>
      </c>
      <c r="BH133" s="143">
        <f t="shared" si="7"/>
        <v>0</v>
      </c>
      <c r="BI133" s="143">
        <f t="shared" si="8"/>
        <v>0</v>
      </c>
      <c r="BJ133" s="13" t="s">
        <v>21</v>
      </c>
      <c r="BK133" s="143">
        <f t="shared" si="9"/>
        <v>0</v>
      </c>
      <c r="BL133" s="13" t="s">
        <v>1524</v>
      </c>
      <c r="BM133" s="142" t="s">
        <v>1540</v>
      </c>
    </row>
    <row r="134" spans="2:65" s="1" customFormat="1" ht="16.5" customHeight="1">
      <c r="B134" s="28"/>
      <c r="C134" s="144" t="s">
        <v>204</v>
      </c>
      <c r="D134" s="144" t="s">
        <v>182</v>
      </c>
      <c r="E134" s="145" t="s">
        <v>1541</v>
      </c>
      <c r="F134" s="146" t="s">
        <v>1542</v>
      </c>
      <c r="G134" s="147" t="s">
        <v>1523</v>
      </c>
      <c r="H134" s="148">
        <v>1</v>
      </c>
      <c r="I134" s="149"/>
      <c r="J134" s="150">
        <f t="shared" si="0"/>
        <v>0</v>
      </c>
      <c r="K134" s="146" t="s">
        <v>1004</v>
      </c>
      <c r="L134" s="28"/>
      <c r="M134" s="151" t="s">
        <v>1</v>
      </c>
      <c r="N134" s="152" t="s">
        <v>47</v>
      </c>
      <c r="P134" s="140">
        <f t="shared" si="1"/>
        <v>0</v>
      </c>
      <c r="Q134" s="140">
        <v>0</v>
      </c>
      <c r="R134" s="140">
        <f t="shared" si="2"/>
        <v>0</v>
      </c>
      <c r="S134" s="140">
        <v>0</v>
      </c>
      <c r="T134" s="141">
        <f t="shared" si="3"/>
        <v>0</v>
      </c>
      <c r="AR134" s="142" t="s">
        <v>1524</v>
      </c>
      <c r="AT134" s="142" t="s">
        <v>182</v>
      </c>
      <c r="AU134" s="142" t="s">
        <v>21</v>
      </c>
      <c r="AY134" s="13" t="s">
        <v>169</v>
      </c>
      <c r="BE134" s="143">
        <f t="shared" si="4"/>
        <v>0</v>
      </c>
      <c r="BF134" s="143">
        <f t="shared" si="5"/>
        <v>0</v>
      </c>
      <c r="BG134" s="143">
        <f t="shared" si="6"/>
        <v>0</v>
      </c>
      <c r="BH134" s="143">
        <f t="shared" si="7"/>
        <v>0</v>
      </c>
      <c r="BI134" s="143">
        <f t="shared" si="8"/>
        <v>0</v>
      </c>
      <c r="BJ134" s="13" t="s">
        <v>21</v>
      </c>
      <c r="BK134" s="143">
        <f t="shared" si="9"/>
        <v>0</v>
      </c>
      <c r="BL134" s="13" t="s">
        <v>1524</v>
      </c>
      <c r="BM134" s="142" t="s">
        <v>1543</v>
      </c>
    </row>
    <row r="135" spans="2:65" s="1" customFormat="1" ht="16.5" customHeight="1">
      <c r="B135" s="28"/>
      <c r="C135" s="144" t="s">
        <v>208</v>
      </c>
      <c r="D135" s="144" t="s">
        <v>182</v>
      </c>
      <c r="E135" s="145" t="s">
        <v>1544</v>
      </c>
      <c r="F135" s="146" t="s">
        <v>1545</v>
      </c>
      <c r="G135" s="147" t="s">
        <v>1523</v>
      </c>
      <c r="H135" s="148">
        <v>1</v>
      </c>
      <c r="I135" s="149"/>
      <c r="J135" s="150">
        <f t="shared" si="0"/>
        <v>0</v>
      </c>
      <c r="K135" s="146" t="s">
        <v>1004</v>
      </c>
      <c r="L135" s="28"/>
      <c r="M135" s="155" t="s">
        <v>1</v>
      </c>
      <c r="N135" s="156" t="s">
        <v>47</v>
      </c>
      <c r="O135" s="157"/>
      <c r="P135" s="158">
        <f t="shared" si="1"/>
        <v>0</v>
      </c>
      <c r="Q135" s="158">
        <v>0</v>
      </c>
      <c r="R135" s="158">
        <f t="shared" si="2"/>
        <v>0</v>
      </c>
      <c r="S135" s="158">
        <v>0</v>
      </c>
      <c r="T135" s="159">
        <f t="shared" si="3"/>
        <v>0</v>
      </c>
      <c r="AR135" s="142" t="s">
        <v>1524</v>
      </c>
      <c r="AT135" s="142" t="s">
        <v>182</v>
      </c>
      <c r="AU135" s="142" t="s">
        <v>21</v>
      </c>
      <c r="AY135" s="13" t="s">
        <v>169</v>
      </c>
      <c r="BE135" s="143">
        <f t="shared" si="4"/>
        <v>0</v>
      </c>
      <c r="BF135" s="143">
        <f t="shared" si="5"/>
        <v>0</v>
      </c>
      <c r="BG135" s="143">
        <f t="shared" si="6"/>
        <v>0</v>
      </c>
      <c r="BH135" s="143">
        <f t="shared" si="7"/>
        <v>0</v>
      </c>
      <c r="BI135" s="143">
        <f t="shared" si="8"/>
        <v>0</v>
      </c>
      <c r="BJ135" s="13" t="s">
        <v>21</v>
      </c>
      <c r="BK135" s="143">
        <f t="shared" si="9"/>
        <v>0</v>
      </c>
      <c r="BL135" s="13" t="s">
        <v>1524</v>
      </c>
      <c r="BM135" s="142" t="s">
        <v>1546</v>
      </c>
    </row>
    <row r="136" spans="2:65" s="1" customFormat="1" ht="6.95" customHeight="1">
      <c r="B136" s="40"/>
      <c r="C136" s="41"/>
      <c r="D136" s="41"/>
      <c r="E136" s="41"/>
      <c r="F136" s="41"/>
      <c r="G136" s="41"/>
      <c r="H136" s="41"/>
      <c r="I136" s="41"/>
      <c r="J136" s="41"/>
      <c r="K136" s="41"/>
      <c r="L136" s="28"/>
    </row>
  </sheetData>
  <sheetProtection algorithmName="SHA-512" hashValue="LTnyKcCnp4heg1Ji//lcoS7GNJwt2EoR+l9+oZSX72PjZdnYo7qqwIW9bKt3ZhsCraYVXFjTw2vk1W5Xf50pUw==" saltValue="FYe+2FSTipsE9aeaxW9SI+/ivm/QelVzLgrJnKvaEZXAA1M3ptsig82tr5bVSywnY5Un8VHvCwdES2fZrWNMtA==" spinCount="100000" sheet="1" objects="1" scenarios="1" formatColumns="0" formatRows="0" autoFilter="0"/>
  <autoFilter ref="C122:K135" xr:uid="{00000000-0009-0000-0000-000009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80"/>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125</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1547</v>
      </c>
      <c r="F9" s="207"/>
      <c r="G9" s="207"/>
      <c r="H9" s="207"/>
      <c r="L9" s="28"/>
    </row>
    <row r="10" spans="2:46" s="1" customFormat="1" ht="12" customHeight="1">
      <c r="B10" s="28"/>
      <c r="D10" s="23" t="s">
        <v>138</v>
      </c>
      <c r="L10" s="28"/>
    </row>
    <row r="11" spans="2:46" s="1" customFormat="1" ht="16.5" customHeight="1">
      <c r="B11" s="28"/>
      <c r="E11" s="168" t="s">
        <v>1548</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ROUND(J121,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ROUND((SUM(BE121:BE179)),  2)</f>
        <v>0</v>
      </c>
      <c r="I35" s="92">
        <v>0.21</v>
      </c>
      <c r="J35" s="82">
        <f>ROUND(((SUM(BE121:BE179))*I35),  2)</f>
        <v>0</v>
      </c>
      <c r="L35" s="28"/>
    </row>
    <row r="36" spans="2:12" s="1" customFormat="1" ht="14.45" customHeight="1">
      <c r="B36" s="28"/>
      <c r="E36" s="23" t="s">
        <v>48</v>
      </c>
      <c r="F36" s="82">
        <f>ROUND((SUM(BF121:BF179)),  2)</f>
        <v>0</v>
      </c>
      <c r="I36" s="92">
        <v>0.15</v>
      </c>
      <c r="J36" s="82">
        <f>ROUND(((SUM(BF121:BF179))*I36),  2)</f>
        <v>0</v>
      </c>
      <c r="L36" s="28"/>
    </row>
    <row r="37" spans="2:12" s="1" customFormat="1" ht="14.45" hidden="1" customHeight="1">
      <c r="B37" s="28"/>
      <c r="E37" s="23" t="s">
        <v>49</v>
      </c>
      <c r="F37" s="82">
        <f>ROUND((SUM(BG121:BG179)),  2)</f>
        <v>0</v>
      </c>
      <c r="I37" s="92">
        <v>0.21</v>
      </c>
      <c r="J37" s="82">
        <f>0</f>
        <v>0</v>
      </c>
      <c r="L37" s="28"/>
    </row>
    <row r="38" spans="2:12" s="1" customFormat="1" ht="14.45" hidden="1" customHeight="1">
      <c r="B38" s="28"/>
      <c r="E38" s="23" t="s">
        <v>50</v>
      </c>
      <c r="F38" s="82">
        <f>ROUND((SUM(BH121:BH179)),  2)</f>
        <v>0</v>
      </c>
      <c r="I38" s="92">
        <v>0.15</v>
      </c>
      <c r="J38" s="82">
        <f>0</f>
        <v>0</v>
      </c>
      <c r="L38" s="28"/>
    </row>
    <row r="39" spans="2:12" s="1" customFormat="1" ht="14.45" hidden="1" customHeight="1">
      <c r="B39" s="28"/>
      <c r="E39" s="23" t="s">
        <v>51</v>
      </c>
      <c r="F39" s="82">
        <f>ROUND((SUM(BI121:BI179)),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1547</v>
      </c>
      <c r="F87" s="207"/>
      <c r="G87" s="207"/>
      <c r="H87" s="207"/>
      <c r="L87" s="28"/>
    </row>
    <row r="88" spans="2:12" s="1" customFormat="1" ht="12" customHeight="1">
      <c r="B88" s="28"/>
      <c r="C88" s="23" t="s">
        <v>138</v>
      </c>
      <c r="L88" s="28"/>
    </row>
    <row r="89" spans="2:12" s="1" customFormat="1" ht="16.5" customHeight="1">
      <c r="B89" s="28"/>
      <c r="E89" s="168" t="str">
        <f>E11</f>
        <v>SO02.01 - technologická část</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J121</f>
        <v>0</v>
      </c>
      <c r="L98" s="28"/>
      <c r="AU98" s="13" t="s">
        <v>144</v>
      </c>
    </row>
    <row r="99" spans="2:47" s="8" customFormat="1" ht="24.95" customHeight="1">
      <c r="B99" s="104"/>
      <c r="D99" s="105" t="s">
        <v>153</v>
      </c>
      <c r="E99" s="106"/>
      <c r="F99" s="106"/>
      <c r="G99" s="106"/>
      <c r="H99" s="106"/>
      <c r="I99" s="106"/>
      <c r="J99" s="107">
        <f>J122</f>
        <v>0</v>
      </c>
      <c r="L99" s="104"/>
    </row>
    <row r="100" spans="2:47" s="1" customFormat="1" ht="21.75" customHeight="1">
      <c r="B100" s="28"/>
      <c r="L100" s="28"/>
    </row>
    <row r="101" spans="2:47" s="1" customFormat="1" ht="6.95" customHeight="1">
      <c r="B101" s="40"/>
      <c r="C101" s="41"/>
      <c r="D101" s="41"/>
      <c r="E101" s="41"/>
      <c r="F101" s="41"/>
      <c r="G101" s="41"/>
      <c r="H101" s="41"/>
      <c r="I101" s="41"/>
      <c r="J101" s="41"/>
      <c r="K101" s="41"/>
      <c r="L101" s="28"/>
    </row>
    <row r="105" spans="2:47" s="1" customFormat="1" ht="6.95" customHeight="1">
      <c r="B105" s="42"/>
      <c r="C105" s="43"/>
      <c r="D105" s="43"/>
      <c r="E105" s="43"/>
      <c r="F105" s="43"/>
      <c r="G105" s="43"/>
      <c r="H105" s="43"/>
      <c r="I105" s="43"/>
      <c r="J105" s="43"/>
      <c r="K105" s="43"/>
      <c r="L105" s="28"/>
    </row>
    <row r="106" spans="2:47" s="1" customFormat="1" ht="24.95" customHeight="1">
      <c r="B106" s="28"/>
      <c r="C106" s="17" t="s">
        <v>154</v>
      </c>
      <c r="L106" s="28"/>
    </row>
    <row r="107" spans="2:47" s="1" customFormat="1" ht="6.95" customHeight="1">
      <c r="B107" s="28"/>
      <c r="L107" s="28"/>
    </row>
    <row r="108" spans="2:47" s="1" customFormat="1" ht="12" customHeight="1">
      <c r="B108" s="28"/>
      <c r="C108" s="23" t="s">
        <v>16</v>
      </c>
      <c r="L108" s="28"/>
    </row>
    <row r="109" spans="2:47" s="1" customFormat="1" ht="16.5" customHeight="1">
      <c r="B109" s="28"/>
      <c r="E109" s="205" t="str">
        <f>E7</f>
        <v>Oprava zabezpečovacího zařízení v žst. Podlešín</v>
      </c>
      <c r="F109" s="206"/>
      <c r="G109" s="206"/>
      <c r="H109" s="206"/>
      <c r="L109" s="28"/>
    </row>
    <row r="110" spans="2:47" ht="12" customHeight="1">
      <c r="B110" s="16"/>
      <c r="C110" s="23" t="s">
        <v>136</v>
      </c>
      <c r="L110" s="16"/>
    </row>
    <row r="111" spans="2:47" s="1" customFormat="1" ht="16.5" customHeight="1">
      <c r="B111" s="28"/>
      <c r="E111" s="205" t="s">
        <v>1547</v>
      </c>
      <c r="F111" s="207"/>
      <c r="G111" s="207"/>
      <c r="H111" s="207"/>
      <c r="L111" s="28"/>
    </row>
    <row r="112" spans="2:47" s="1" customFormat="1" ht="12" customHeight="1">
      <c r="B112" s="28"/>
      <c r="C112" s="23" t="s">
        <v>138</v>
      </c>
      <c r="L112" s="28"/>
    </row>
    <row r="113" spans="2:65" s="1" customFormat="1" ht="16.5" customHeight="1">
      <c r="B113" s="28"/>
      <c r="E113" s="168" t="str">
        <f>E11</f>
        <v>SO02.01 - technologická část</v>
      </c>
      <c r="F113" s="207"/>
      <c r="G113" s="207"/>
      <c r="H113" s="207"/>
      <c r="L113" s="28"/>
    </row>
    <row r="114" spans="2:65" s="1" customFormat="1" ht="6.95" customHeight="1">
      <c r="B114" s="28"/>
      <c r="L114" s="28"/>
    </row>
    <row r="115" spans="2:65" s="1" customFormat="1" ht="12" customHeight="1">
      <c r="B115" s="28"/>
      <c r="C115" s="23" t="s">
        <v>22</v>
      </c>
      <c r="F115" s="21" t="str">
        <f>F14</f>
        <v xml:space="preserve"> žst. Podlešín</v>
      </c>
      <c r="I115" s="23" t="s">
        <v>24</v>
      </c>
      <c r="J115" s="48" t="str">
        <f>IF(J14="","",J14)</f>
        <v>2. 11. 2023</v>
      </c>
      <c r="L115" s="28"/>
    </row>
    <row r="116" spans="2:65" s="1" customFormat="1" ht="6.95" customHeight="1">
      <c r="B116" s="28"/>
      <c r="L116" s="28"/>
    </row>
    <row r="117" spans="2:65" s="1" customFormat="1" ht="15.2" customHeight="1">
      <c r="B117" s="28"/>
      <c r="C117" s="23" t="s">
        <v>28</v>
      </c>
      <c r="F117" s="21" t="str">
        <f>E17</f>
        <v>Jiří Kejkula, OŘ Praha</v>
      </c>
      <c r="I117" s="23" t="s">
        <v>34</v>
      </c>
      <c r="J117" s="26" t="str">
        <f>E23</f>
        <v>TMS Projekt s.r.o.</v>
      </c>
      <c r="L117" s="28"/>
    </row>
    <row r="118" spans="2:65" s="1" customFormat="1" ht="25.7" customHeight="1">
      <c r="B118" s="28"/>
      <c r="C118" s="23" t="s">
        <v>32</v>
      </c>
      <c r="F118" s="21" t="str">
        <f>IF(E20="","",E20)</f>
        <v>Vyplň údaj</v>
      </c>
      <c r="I118" s="23" t="s">
        <v>39</v>
      </c>
      <c r="J118" s="26" t="str">
        <f>E26</f>
        <v>Milan Bělehrad, OŘ Praha</v>
      </c>
      <c r="L118" s="28"/>
    </row>
    <row r="119" spans="2:65" s="1" customFormat="1" ht="10.35" customHeight="1">
      <c r="B119" s="28"/>
      <c r="L119" s="28"/>
    </row>
    <row r="120" spans="2:65" s="10" customFormat="1" ht="29.25" customHeight="1">
      <c r="B120" s="112"/>
      <c r="C120" s="113" t="s">
        <v>155</v>
      </c>
      <c r="D120" s="114" t="s">
        <v>67</v>
      </c>
      <c r="E120" s="114" t="s">
        <v>63</v>
      </c>
      <c r="F120" s="114" t="s">
        <v>64</v>
      </c>
      <c r="G120" s="114" t="s">
        <v>156</v>
      </c>
      <c r="H120" s="114" t="s">
        <v>157</v>
      </c>
      <c r="I120" s="114" t="s">
        <v>158</v>
      </c>
      <c r="J120" s="114" t="s">
        <v>142</v>
      </c>
      <c r="K120" s="115" t="s">
        <v>159</v>
      </c>
      <c r="L120" s="112"/>
      <c r="M120" s="55" t="s">
        <v>1</v>
      </c>
      <c r="N120" s="56" t="s">
        <v>46</v>
      </c>
      <c r="O120" s="56" t="s">
        <v>160</v>
      </c>
      <c r="P120" s="56" t="s">
        <v>161</v>
      </c>
      <c r="Q120" s="56" t="s">
        <v>162</v>
      </c>
      <c r="R120" s="56" t="s">
        <v>163</v>
      </c>
      <c r="S120" s="56" t="s">
        <v>164</v>
      </c>
      <c r="T120" s="57" t="s">
        <v>165</v>
      </c>
    </row>
    <row r="121" spans="2:65" s="1" customFormat="1" ht="22.9" customHeight="1">
      <c r="B121" s="28"/>
      <c r="C121" s="60" t="s">
        <v>166</v>
      </c>
      <c r="J121" s="116">
        <f>BK121</f>
        <v>0</v>
      </c>
      <c r="L121" s="28"/>
      <c r="M121" s="58"/>
      <c r="N121" s="49"/>
      <c r="O121" s="49"/>
      <c r="P121" s="117">
        <f>P122</f>
        <v>0</v>
      </c>
      <c r="Q121" s="49"/>
      <c r="R121" s="117">
        <f>R122</f>
        <v>0</v>
      </c>
      <c r="S121" s="49"/>
      <c r="T121" s="118">
        <f>T122</f>
        <v>0</v>
      </c>
      <c r="AT121" s="13" t="s">
        <v>81</v>
      </c>
      <c r="AU121" s="13" t="s">
        <v>144</v>
      </c>
      <c r="BK121" s="119">
        <f>BK122</f>
        <v>0</v>
      </c>
    </row>
    <row r="122" spans="2:65" s="11" customFormat="1" ht="25.9" customHeight="1">
      <c r="B122" s="120"/>
      <c r="D122" s="121" t="s">
        <v>81</v>
      </c>
      <c r="E122" s="122" t="s">
        <v>758</v>
      </c>
      <c r="F122" s="122" t="s">
        <v>759</v>
      </c>
      <c r="I122" s="123"/>
      <c r="J122" s="124">
        <f>BK122</f>
        <v>0</v>
      </c>
      <c r="L122" s="120"/>
      <c r="M122" s="125"/>
      <c r="P122" s="126">
        <f>SUM(P123:P179)</f>
        <v>0</v>
      </c>
      <c r="R122" s="126">
        <f>SUM(R123:R179)</f>
        <v>0</v>
      </c>
      <c r="T122" s="127">
        <f>SUM(T123:T179)</f>
        <v>0</v>
      </c>
      <c r="AR122" s="121" t="s">
        <v>187</v>
      </c>
      <c r="AT122" s="128" t="s">
        <v>81</v>
      </c>
      <c r="AU122" s="128" t="s">
        <v>82</v>
      </c>
      <c r="AY122" s="121" t="s">
        <v>169</v>
      </c>
      <c r="BK122" s="129">
        <f>SUM(BK123:BK179)</f>
        <v>0</v>
      </c>
    </row>
    <row r="123" spans="2:65" s="1" customFormat="1" ht="78" customHeight="1">
      <c r="B123" s="28"/>
      <c r="C123" s="144" t="s">
        <v>21</v>
      </c>
      <c r="D123" s="144" t="s">
        <v>182</v>
      </c>
      <c r="E123" s="145" t="s">
        <v>1244</v>
      </c>
      <c r="F123" s="146" t="s">
        <v>1245</v>
      </c>
      <c r="G123" s="147" t="s">
        <v>390</v>
      </c>
      <c r="H123" s="148">
        <v>54</v>
      </c>
      <c r="I123" s="149"/>
      <c r="J123" s="150">
        <f t="shared" ref="J123:J154" si="0">ROUND(I123*H123,2)</f>
        <v>0</v>
      </c>
      <c r="K123" s="146" t="s">
        <v>174</v>
      </c>
      <c r="L123" s="28"/>
      <c r="M123" s="151" t="s">
        <v>1</v>
      </c>
      <c r="N123" s="152" t="s">
        <v>47</v>
      </c>
      <c r="P123" s="140">
        <f t="shared" ref="P123:P154" si="1">O123*H123</f>
        <v>0</v>
      </c>
      <c r="Q123" s="140">
        <v>0</v>
      </c>
      <c r="R123" s="140">
        <f t="shared" ref="R123:R154" si="2">Q123*H123</f>
        <v>0</v>
      </c>
      <c r="S123" s="140">
        <v>0</v>
      </c>
      <c r="T123" s="141">
        <f t="shared" ref="T123:T154" si="3">S123*H123</f>
        <v>0</v>
      </c>
      <c r="AR123" s="142" t="s">
        <v>185</v>
      </c>
      <c r="AT123" s="142" t="s">
        <v>182</v>
      </c>
      <c r="AU123" s="142" t="s">
        <v>21</v>
      </c>
      <c r="AY123" s="13" t="s">
        <v>169</v>
      </c>
      <c r="BE123" s="143">
        <f t="shared" ref="BE123:BE154" si="4">IF(N123="základní",J123,0)</f>
        <v>0</v>
      </c>
      <c r="BF123" s="143">
        <f t="shared" ref="BF123:BF154" si="5">IF(N123="snížená",J123,0)</f>
        <v>0</v>
      </c>
      <c r="BG123" s="143">
        <f t="shared" ref="BG123:BG154" si="6">IF(N123="zákl. přenesená",J123,0)</f>
        <v>0</v>
      </c>
      <c r="BH123" s="143">
        <f t="shared" ref="BH123:BH154" si="7">IF(N123="sníž. přenesená",J123,0)</f>
        <v>0</v>
      </c>
      <c r="BI123" s="143">
        <f t="shared" ref="BI123:BI154" si="8">IF(N123="nulová",J123,0)</f>
        <v>0</v>
      </c>
      <c r="BJ123" s="13" t="s">
        <v>21</v>
      </c>
      <c r="BK123" s="143">
        <f t="shared" ref="BK123:BK154" si="9">ROUND(I123*H123,2)</f>
        <v>0</v>
      </c>
      <c r="BL123" s="13" t="s">
        <v>185</v>
      </c>
      <c r="BM123" s="142" t="s">
        <v>1549</v>
      </c>
    </row>
    <row r="124" spans="2:65" s="1" customFormat="1" ht="16.5" customHeight="1">
      <c r="B124" s="28"/>
      <c r="C124" s="130" t="s">
        <v>90</v>
      </c>
      <c r="D124" s="130" t="s">
        <v>170</v>
      </c>
      <c r="E124" s="131" t="s">
        <v>1379</v>
      </c>
      <c r="F124" s="132" t="s">
        <v>1380</v>
      </c>
      <c r="G124" s="133" t="s">
        <v>961</v>
      </c>
      <c r="H124" s="134">
        <v>47.5</v>
      </c>
      <c r="I124" s="135"/>
      <c r="J124" s="136">
        <f t="shared" si="0"/>
        <v>0</v>
      </c>
      <c r="K124" s="132" t="s">
        <v>174</v>
      </c>
      <c r="L124" s="137"/>
      <c r="M124" s="138" t="s">
        <v>1</v>
      </c>
      <c r="N124" s="139" t="s">
        <v>47</v>
      </c>
      <c r="P124" s="140">
        <f t="shared" si="1"/>
        <v>0</v>
      </c>
      <c r="Q124" s="140">
        <v>0</v>
      </c>
      <c r="R124" s="140">
        <f t="shared" si="2"/>
        <v>0</v>
      </c>
      <c r="S124" s="140">
        <v>0</v>
      </c>
      <c r="T124" s="141">
        <f t="shared" si="3"/>
        <v>0</v>
      </c>
      <c r="AR124" s="142" t="s">
        <v>190</v>
      </c>
      <c r="AT124" s="142" t="s">
        <v>170</v>
      </c>
      <c r="AU124" s="142" t="s">
        <v>21</v>
      </c>
      <c r="AY124" s="13" t="s">
        <v>169</v>
      </c>
      <c r="BE124" s="143">
        <f t="shared" si="4"/>
        <v>0</v>
      </c>
      <c r="BF124" s="143">
        <f t="shared" si="5"/>
        <v>0</v>
      </c>
      <c r="BG124" s="143">
        <f t="shared" si="6"/>
        <v>0</v>
      </c>
      <c r="BH124" s="143">
        <f t="shared" si="7"/>
        <v>0</v>
      </c>
      <c r="BI124" s="143">
        <f t="shared" si="8"/>
        <v>0</v>
      </c>
      <c r="BJ124" s="13" t="s">
        <v>21</v>
      </c>
      <c r="BK124" s="143">
        <f t="shared" si="9"/>
        <v>0</v>
      </c>
      <c r="BL124" s="13" t="s">
        <v>190</v>
      </c>
      <c r="BM124" s="142" t="s">
        <v>1550</v>
      </c>
    </row>
    <row r="125" spans="2:65" s="1" customFormat="1" ht="24.2" customHeight="1">
      <c r="B125" s="28"/>
      <c r="C125" s="130" t="s">
        <v>181</v>
      </c>
      <c r="D125" s="130" t="s">
        <v>170</v>
      </c>
      <c r="E125" s="131" t="s">
        <v>1229</v>
      </c>
      <c r="F125" s="132" t="s">
        <v>1230</v>
      </c>
      <c r="G125" s="133" t="s">
        <v>390</v>
      </c>
      <c r="H125" s="134">
        <v>4</v>
      </c>
      <c r="I125" s="135"/>
      <c r="J125" s="136">
        <f t="shared" si="0"/>
        <v>0</v>
      </c>
      <c r="K125" s="132" t="s">
        <v>174</v>
      </c>
      <c r="L125" s="137"/>
      <c r="M125" s="138" t="s">
        <v>1</v>
      </c>
      <c r="N125" s="139" t="s">
        <v>47</v>
      </c>
      <c r="P125" s="140">
        <f t="shared" si="1"/>
        <v>0</v>
      </c>
      <c r="Q125" s="140">
        <v>0</v>
      </c>
      <c r="R125" s="140">
        <f t="shared" si="2"/>
        <v>0</v>
      </c>
      <c r="S125" s="140">
        <v>0</v>
      </c>
      <c r="T125" s="141">
        <f t="shared" si="3"/>
        <v>0</v>
      </c>
      <c r="AR125" s="142" t="s">
        <v>190</v>
      </c>
      <c r="AT125" s="142" t="s">
        <v>170</v>
      </c>
      <c r="AU125" s="142" t="s">
        <v>21</v>
      </c>
      <c r="AY125" s="13" t="s">
        <v>169</v>
      </c>
      <c r="BE125" s="143">
        <f t="shared" si="4"/>
        <v>0</v>
      </c>
      <c r="BF125" s="143">
        <f t="shared" si="5"/>
        <v>0</v>
      </c>
      <c r="BG125" s="143">
        <f t="shared" si="6"/>
        <v>0</v>
      </c>
      <c r="BH125" s="143">
        <f t="shared" si="7"/>
        <v>0</v>
      </c>
      <c r="BI125" s="143">
        <f t="shared" si="8"/>
        <v>0</v>
      </c>
      <c r="BJ125" s="13" t="s">
        <v>21</v>
      </c>
      <c r="BK125" s="143">
        <f t="shared" si="9"/>
        <v>0</v>
      </c>
      <c r="BL125" s="13" t="s">
        <v>190</v>
      </c>
      <c r="BM125" s="142" t="s">
        <v>1551</v>
      </c>
    </row>
    <row r="126" spans="2:65" s="1" customFormat="1" ht="24.2" customHeight="1">
      <c r="B126" s="28"/>
      <c r="C126" s="144" t="s">
        <v>187</v>
      </c>
      <c r="D126" s="144" t="s">
        <v>182</v>
      </c>
      <c r="E126" s="145" t="s">
        <v>1383</v>
      </c>
      <c r="F126" s="146" t="s">
        <v>1384</v>
      </c>
      <c r="G126" s="147" t="s">
        <v>173</v>
      </c>
      <c r="H126" s="148">
        <v>4</v>
      </c>
      <c r="I126" s="149"/>
      <c r="J126" s="150">
        <f t="shared" si="0"/>
        <v>0</v>
      </c>
      <c r="K126" s="146" t="s">
        <v>174</v>
      </c>
      <c r="L126" s="28"/>
      <c r="M126" s="151" t="s">
        <v>1</v>
      </c>
      <c r="N126" s="152" t="s">
        <v>47</v>
      </c>
      <c r="P126" s="140">
        <f t="shared" si="1"/>
        <v>0</v>
      </c>
      <c r="Q126" s="140">
        <v>0</v>
      </c>
      <c r="R126" s="140">
        <f t="shared" si="2"/>
        <v>0</v>
      </c>
      <c r="S126" s="140">
        <v>0</v>
      </c>
      <c r="T126" s="141">
        <f t="shared" si="3"/>
        <v>0</v>
      </c>
      <c r="AR126" s="142" t="s">
        <v>176</v>
      </c>
      <c r="AT126" s="142" t="s">
        <v>182</v>
      </c>
      <c r="AU126" s="142" t="s">
        <v>21</v>
      </c>
      <c r="AY126" s="13" t="s">
        <v>169</v>
      </c>
      <c r="BE126" s="143">
        <f t="shared" si="4"/>
        <v>0</v>
      </c>
      <c r="BF126" s="143">
        <f t="shared" si="5"/>
        <v>0</v>
      </c>
      <c r="BG126" s="143">
        <f t="shared" si="6"/>
        <v>0</v>
      </c>
      <c r="BH126" s="143">
        <f t="shared" si="7"/>
        <v>0</v>
      </c>
      <c r="BI126" s="143">
        <f t="shared" si="8"/>
        <v>0</v>
      </c>
      <c r="BJ126" s="13" t="s">
        <v>21</v>
      </c>
      <c r="BK126" s="143">
        <f t="shared" si="9"/>
        <v>0</v>
      </c>
      <c r="BL126" s="13" t="s">
        <v>176</v>
      </c>
      <c r="BM126" s="142" t="s">
        <v>1552</v>
      </c>
    </row>
    <row r="127" spans="2:65" s="1" customFormat="1" ht="21.75" customHeight="1">
      <c r="B127" s="28"/>
      <c r="C127" s="130" t="s">
        <v>192</v>
      </c>
      <c r="D127" s="130" t="s">
        <v>170</v>
      </c>
      <c r="E127" s="131" t="s">
        <v>1386</v>
      </c>
      <c r="F127" s="132" t="s">
        <v>1387</v>
      </c>
      <c r="G127" s="133" t="s">
        <v>173</v>
      </c>
      <c r="H127" s="134">
        <v>4</v>
      </c>
      <c r="I127" s="135"/>
      <c r="J127" s="136">
        <f t="shared" si="0"/>
        <v>0</v>
      </c>
      <c r="K127" s="132" t="s">
        <v>174</v>
      </c>
      <c r="L127" s="137"/>
      <c r="M127" s="138" t="s">
        <v>1</v>
      </c>
      <c r="N127" s="139" t="s">
        <v>47</v>
      </c>
      <c r="P127" s="140">
        <f t="shared" si="1"/>
        <v>0</v>
      </c>
      <c r="Q127" s="140">
        <v>0</v>
      </c>
      <c r="R127" s="140">
        <f t="shared" si="2"/>
        <v>0</v>
      </c>
      <c r="S127" s="140">
        <v>0</v>
      </c>
      <c r="T127" s="141">
        <f t="shared" si="3"/>
        <v>0</v>
      </c>
      <c r="AR127" s="142" t="s">
        <v>190</v>
      </c>
      <c r="AT127" s="142" t="s">
        <v>170</v>
      </c>
      <c r="AU127" s="142" t="s">
        <v>21</v>
      </c>
      <c r="AY127" s="13" t="s">
        <v>169</v>
      </c>
      <c r="BE127" s="143">
        <f t="shared" si="4"/>
        <v>0</v>
      </c>
      <c r="BF127" s="143">
        <f t="shared" si="5"/>
        <v>0</v>
      </c>
      <c r="BG127" s="143">
        <f t="shared" si="6"/>
        <v>0</v>
      </c>
      <c r="BH127" s="143">
        <f t="shared" si="7"/>
        <v>0</v>
      </c>
      <c r="BI127" s="143">
        <f t="shared" si="8"/>
        <v>0</v>
      </c>
      <c r="BJ127" s="13" t="s">
        <v>21</v>
      </c>
      <c r="BK127" s="143">
        <f t="shared" si="9"/>
        <v>0</v>
      </c>
      <c r="BL127" s="13" t="s">
        <v>190</v>
      </c>
      <c r="BM127" s="142" t="s">
        <v>1553</v>
      </c>
    </row>
    <row r="128" spans="2:65" s="1" customFormat="1" ht="33" customHeight="1">
      <c r="B128" s="28"/>
      <c r="C128" s="144" t="s">
        <v>196</v>
      </c>
      <c r="D128" s="144" t="s">
        <v>182</v>
      </c>
      <c r="E128" s="145" t="s">
        <v>417</v>
      </c>
      <c r="F128" s="146" t="s">
        <v>418</v>
      </c>
      <c r="G128" s="147" t="s">
        <v>390</v>
      </c>
      <c r="H128" s="148">
        <v>570</v>
      </c>
      <c r="I128" s="149"/>
      <c r="J128" s="150">
        <f t="shared" si="0"/>
        <v>0</v>
      </c>
      <c r="K128" s="146" t="s">
        <v>174</v>
      </c>
      <c r="L128" s="28"/>
      <c r="M128" s="151" t="s">
        <v>1</v>
      </c>
      <c r="N128" s="152" t="s">
        <v>47</v>
      </c>
      <c r="P128" s="140">
        <f t="shared" si="1"/>
        <v>0</v>
      </c>
      <c r="Q128" s="140">
        <v>0</v>
      </c>
      <c r="R128" s="140">
        <f t="shared" si="2"/>
        <v>0</v>
      </c>
      <c r="S128" s="140">
        <v>0</v>
      </c>
      <c r="T128" s="141">
        <f t="shared" si="3"/>
        <v>0</v>
      </c>
      <c r="AR128" s="142" t="s">
        <v>185</v>
      </c>
      <c r="AT128" s="142" t="s">
        <v>182</v>
      </c>
      <c r="AU128" s="142" t="s">
        <v>21</v>
      </c>
      <c r="AY128" s="13" t="s">
        <v>169</v>
      </c>
      <c r="BE128" s="143">
        <f t="shared" si="4"/>
        <v>0</v>
      </c>
      <c r="BF128" s="143">
        <f t="shared" si="5"/>
        <v>0</v>
      </c>
      <c r="BG128" s="143">
        <f t="shared" si="6"/>
        <v>0</v>
      </c>
      <c r="BH128" s="143">
        <f t="shared" si="7"/>
        <v>0</v>
      </c>
      <c r="BI128" s="143">
        <f t="shared" si="8"/>
        <v>0</v>
      </c>
      <c r="BJ128" s="13" t="s">
        <v>21</v>
      </c>
      <c r="BK128" s="143">
        <f t="shared" si="9"/>
        <v>0</v>
      </c>
      <c r="BL128" s="13" t="s">
        <v>185</v>
      </c>
      <c r="BM128" s="142" t="s">
        <v>1554</v>
      </c>
    </row>
    <row r="129" spans="2:65" s="1" customFormat="1" ht="24.2" customHeight="1">
      <c r="B129" s="28"/>
      <c r="C129" s="130" t="s">
        <v>200</v>
      </c>
      <c r="D129" s="130" t="s">
        <v>170</v>
      </c>
      <c r="E129" s="131" t="s">
        <v>1555</v>
      </c>
      <c r="F129" s="132" t="s">
        <v>1556</v>
      </c>
      <c r="G129" s="133" t="s">
        <v>390</v>
      </c>
      <c r="H129" s="134">
        <v>440</v>
      </c>
      <c r="I129" s="135"/>
      <c r="J129" s="136">
        <f t="shared" si="0"/>
        <v>0</v>
      </c>
      <c r="K129" s="132" t="s">
        <v>174</v>
      </c>
      <c r="L129" s="137"/>
      <c r="M129" s="138" t="s">
        <v>1</v>
      </c>
      <c r="N129" s="139" t="s">
        <v>47</v>
      </c>
      <c r="P129" s="140">
        <f t="shared" si="1"/>
        <v>0</v>
      </c>
      <c r="Q129" s="140">
        <v>0</v>
      </c>
      <c r="R129" s="140">
        <f t="shared" si="2"/>
        <v>0</v>
      </c>
      <c r="S129" s="140">
        <v>0</v>
      </c>
      <c r="T129" s="141">
        <f t="shared" si="3"/>
        <v>0</v>
      </c>
      <c r="AR129" s="142" t="s">
        <v>185</v>
      </c>
      <c r="AT129" s="142" t="s">
        <v>170</v>
      </c>
      <c r="AU129" s="142" t="s">
        <v>21</v>
      </c>
      <c r="AY129" s="13" t="s">
        <v>169</v>
      </c>
      <c r="BE129" s="143">
        <f t="shared" si="4"/>
        <v>0</v>
      </c>
      <c r="BF129" s="143">
        <f t="shared" si="5"/>
        <v>0</v>
      </c>
      <c r="BG129" s="143">
        <f t="shared" si="6"/>
        <v>0</v>
      </c>
      <c r="BH129" s="143">
        <f t="shared" si="7"/>
        <v>0</v>
      </c>
      <c r="BI129" s="143">
        <f t="shared" si="8"/>
        <v>0</v>
      </c>
      <c r="BJ129" s="13" t="s">
        <v>21</v>
      </c>
      <c r="BK129" s="143">
        <f t="shared" si="9"/>
        <v>0</v>
      </c>
      <c r="BL129" s="13" t="s">
        <v>185</v>
      </c>
      <c r="BM129" s="142" t="s">
        <v>1557</v>
      </c>
    </row>
    <row r="130" spans="2:65" s="1" customFormat="1" ht="33" customHeight="1">
      <c r="B130" s="28"/>
      <c r="C130" s="144" t="s">
        <v>204</v>
      </c>
      <c r="D130" s="144" t="s">
        <v>182</v>
      </c>
      <c r="E130" s="145" t="s">
        <v>1250</v>
      </c>
      <c r="F130" s="146" t="s">
        <v>1251</v>
      </c>
      <c r="G130" s="147" t="s">
        <v>390</v>
      </c>
      <c r="H130" s="148">
        <v>790</v>
      </c>
      <c r="I130" s="149"/>
      <c r="J130" s="150">
        <f t="shared" si="0"/>
        <v>0</v>
      </c>
      <c r="K130" s="146" t="s">
        <v>174</v>
      </c>
      <c r="L130" s="28"/>
      <c r="M130" s="151" t="s">
        <v>1</v>
      </c>
      <c r="N130" s="152" t="s">
        <v>47</v>
      </c>
      <c r="P130" s="140">
        <f t="shared" si="1"/>
        <v>0</v>
      </c>
      <c r="Q130" s="140">
        <v>0</v>
      </c>
      <c r="R130" s="140">
        <f t="shared" si="2"/>
        <v>0</v>
      </c>
      <c r="S130" s="140">
        <v>0</v>
      </c>
      <c r="T130" s="141">
        <f t="shared" si="3"/>
        <v>0</v>
      </c>
      <c r="AR130" s="142" t="s">
        <v>185</v>
      </c>
      <c r="AT130" s="142" t="s">
        <v>182</v>
      </c>
      <c r="AU130" s="142" t="s">
        <v>21</v>
      </c>
      <c r="AY130" s="13" t="s">
        <v>169</v>
      </c>
      <c r="BE130" s="143">
        <f t="shared" si="4"/>
        <v>0</v>
      </c>
      <c r="BF130" s="143">
        <f t="shared" si="5"/>
        <v>0</v>
      </c>
      <c r="BG130" s="143">
        <f t="shared" si="6"/>
        <v>0</v>
      </c>
      <c r="BH130" s="143">
        <f t="shared" si="7"/>
        <v>0</v>
      </c>
      <c r="BI130" s="143">
        <f t="shared" si="8"/>
        <v>0</v>
      </c>
      <c r="BJ130" s="13" t="s">
        <v>21</v>
      </c>
      <c r="BK130" s="143">
        <f t="shared" si="9"/>
        <v>0</v>
      </c>
      <c r="BL130" s="13" t="s">
        <v>185</v>
      </c>
      <c r="BM130" s="142" t="s">
        <v>1558</v>
      </c>
    </row>
    <row r="131" spans="2:65" s="1" customFormat="1" ht="24.2" customHeight="1">
      <c r="B131" s="28"/>
      <c r="C131" s="130" t="s">
        <v>208</v>
      </c>
      <c r="D131" s="130" t="s">
        <v>170</v>
      </c>
      <c r="E131" s="131" t="s">
        <v>1217</v>
      </c>
      <c r="F131" s="132" t="s">
        <v>1218</v>
      </c>
      <c r="G131" s="133" t="s">
        <v>390</v>
      </c>
      <c r="H131" s="134">
        <v>350</v>
      </c>
      <c r="I131" s="135"/>
      <c r="J131" s="136">
        <f t="shared" si="0"/>
        <v>0</v>
      </c>
      <c r="K131" s="132" t="s">
        <v>174</v>
      </c>
      <c r="L131" s="137"/>
      <c r="M131" s="138" t="s">
        <v>1</v>
      </c>
      <c r="N131" s="139" t="s">
        <v>47</v>
      </c>
      <c r="P131" s="140">
        <f t="shared" si="1"/>
        <v>0</v>
      </c>
      <c r="Q131" s="140">
        <v>0</v>
      </c>
      <c r="R131" s="140">
        <f t="shared" si="2"/>
        <v>0</v>
      </c>
      <c r="S131" s="140">
        <v>0</v>
      </c>
      <c r="T131" s="141">
        <f t="shared" si="3"/>
        <v>0</v>
      </c>
      <c r="AR131" s="142" t="s">
        <v>185</v>
      </c>
      <c r="AT131" s="142" t="s">
        <v>170</v>
      </c>
      <c r="AU131" s="142" t="s">
        <v>21</v>
      </c>
      <c r="AY131" s="13" t="s">
        <v>169</v>
      </c>
      <c r="BE131" s="143">
        <f t="shared" si="4"/>
        <v>0</v>
      </c>
      <c r="BF131" s="143">
        <f t="shared" si="5"/>
        <v>0</v>
      </c>
      <c r="BG131" s="143">
        <f t="shared" si="6"/>
        <v>0</v>
      </c>
      <c r="BH131" s="143">
        <f t="shared" si="7"/>
        <v>0</v>
      </c>
      <c r="BI131" s="143">
        <f t="shared" si="8"/>
        <v>0</v>
      </c>
      <c r="BJ131" s="13" t="s">
        <v>21</v>
      </c>
      <c r="BK131" s="143">
        <f t="shared" si="9"/>
        <v>0</v>
      </c>
      <c r="BL131" s="13" t="s">
        <v>185</v>
      </c>
      <c r="BM131" s="142" t="s">
        <v>1559</v>
      </c>
    </row>
    <row r="132" spans="2:65" s="1" customFormat="1" ht="24.2" customHeight="1">
      <c r="B132" s="28"/>
      <c r="C132" s="130" t="s">
        <v>26</v>
      </c>
      <c r="D132" s="130" t="s">
        <v>170</v>
      </c>
      <c r="E132" s="131" t="s">
        <v>1560</v>
      </c>
      <c r="F132" s="132" t="s">
        <v>1561</v>
      </c>
      <c r="G132" s="133" t="s">
        <v>390</v>
      </c>
      <c r="H132" s="134">
        <v>440</v>
      </c>
      <c r="I132" s="135"/>
      <c r="J132" s="136">
        <f t="shared" si="0"/>
        <v>0</v>
      </c>
      <c r="K132" s="132" t="s">
        <v>174</v>
      </c>
      <c r="L132" s="137"/>
      <c r="M132" s="138" t="s">
        <v>1</v>
      </c>
      <c r="N132" s="139" t="s">
        <v>47</v>
      </c>
      <c r="P132" s="140">
        <f t="shared" si="1"/>
        <v>0</v>
      </c>
      <c r="Q132" s="140">
        <v>0</v>
      </c>
      <c r="R132" s="140">
        <f t="shared" si="2"/>
        <v>0</v>
      </c>
      <c r="S132" s="140">
        <v>0</v>
      </c>
      <c r="T132" s="141">
        <f t="shared" si="3"/>
        <v>0</v>
      </c>
      <c r="AR132" s="142" t="s">
        <v>185</v>
      </c>
      <c r="AT132" s="142" t="s">
        <v>170</v>
      </c>
      <c r="AU132" s="142" t="s">
        <v>21</v>
      </c>
      <c r="AY132" s="13" t="s">
        <v>169</v>
      </c>
      <c r="BE132" s="143">
        <f t="shared" si="4"/>
        <v>0</v>
      </c>
      <c r="BF132" s="143">
        <f t="shared" si="5"/>
        <v>0</v>
      </c>
      <c r="BG132" s="143">
        <f t="shared" si="6"/>
        <v>0</v>
      </c>
      <c r="BH132" s="143">
        <f t="shared" si="7"/>
        <v>0</v>
      </c>
      <c r="BI132" s="143">
        <f t="shared" si="8"/>
        <v>0</v>
      </c>
      <c r="BJ132" s="13" t="s">
        <v>21</v>
      </c>
      <c r="BK132" s="143">
        <f t="shared" si="9"/>
        <v>0</v>
      </c>
      <c r="BL132" s="13" t="s">
        <v>185</v>
      </c>
      <c r="BM132" s="142" t="s">
        <v>1562</v>
      </c>
    </row>
    <row r="133" spans="2:65" s="1" customFormat="1" ht="33" customHeight="1">
      <c r="B133" s="28"/>
      <c r="C133" s="144" t="s">
        <v>215</v>
      </c>
      <c r="D133" s="144" t="s">
        <v>182</v>
      </c>
      <c r="E133" s="145" t="s">
        <v>1347</v>
      </c>
      <c r="F133" s="146" t="s">
        <v>1348</v>
      </c>
      <c r="G133" s="147" t="s">
        <v>390</v>
      </c>
      <c r="H133" s="148">
        <v>450</v>
      </c>
      <c r="I133" s="149"/>
      <c r="J133" s="150">
        <f t="shared" si="0"/>
        <v>0</v>
      </c>
      <c r="K133" s="146" t="s">
        <v>174</v>
      </c>
      <c r="L133" s="28"/>
      <c r="M133" s="151" t="s">
        <v>1</v>
      </c>
      <c r="N133" s="152" t="s">
        <v>47</v>
      </c>
      <c r="P133" s="140">
        <f t="shared" si="1"/>
        <v>0</v>
      </c>
      <c r="Q133" s="140">
        <v>0</v>
      </c>
      <c r="R133" s="140">
        <f t="shared" si="2"/>
        <v>0</v>
      </c>
      <c r="S133" s="140">
        <v>0</v>
      </c>
      <c r="T133" s="141">
        <f t="shared" si="3"/>
        <v>0</v>
      </c>
      <c r="AR133" s="142" t="s">
        <v>185</v>
      </c>
      <c r="AT133" s="142" t="s">
        <v>182</v>
      </c>
      <c r="AU133" s="142" t="s">
        <v>21</v>
      </c>
      <c r="AY133" s="13" t="s">
        <v>169</v>
      </c>
      <c r="BE133" s="143">
        <f t="shared" si="4"/>
        <v>0</v>
      </c>
      <c r="BF133" s="143">
        <f t="shared" si="5"/>
        <v>0</v>
      </c>
      <c r="BG133" s="143">
        <f t="shared" si="6"/>
        <v>0</v>
      </c>
      <c r="BH133" s="143">
        <f t="shared" si="7"/>
        <v>0</v>
      </c>
      <c r="BI133" s="143">
        <f t="shared" si="8"/>
        <v>0</v>
      </c>
      <c r="BJ133" s="13" t="s">
        <v>21</v>
      </c>
      <c r="BK133" s="143">
        <f t="shared" si="9"/>
        <v>0</v>
      </c>
      <c r="BL133" s="13" t="s">
        <v>185</v>
      </c>
      <c r="BM133" s="142" t="s">
        <v>1563</v>
      </c>
    </row>
    <row r="134" spans="2:65" s="1" customFormat="1" ht="24.2" customHeight="1">
      <c r="B134" s="28"/>
      <c r="C134" s="130" t="s">
        <v>219</v>
      </c>
      <c r="D134" s="130" t="s">
        <v>170</v>
      </c>
      <c r="E134" s="131" t="s">
        <v>1564</v>
      </c>
      <c r="F134" s="132" t="s">
        <v>1565</v>
      </c>
      <c r="G134" s="133" t="s">
        <v>390</v>
      </c>
      <c r="H134" s="134">
        <v>450</v>
      </c>
      <c r="I134" s="135"/>
      <c r="J134" s="136">
        <f t="shared" si="0"/>
        <v>0</v>
      </c>
      <c r="K134" s="132" t="s">
        <v>174</v>
      </c>
      <c r="L134" s="137"/>
      <c r="M134" s="138" t="s">
        <v>1</v>
      </c>
      <c r="N134" s="139" t="s">
        <v>47</v>
      </c>
      <c r="P134" s="140">
        <f t="shared" si="1"/>
        <v>0</v>
      </c>
      <c r="Q134" s="140">
        <v>0</v>
      </c>
      <c r="R134" s="140">
        <f t="shared" si="2"/>
        <v>0</v>
      </c>
      <c r="S134" s="140">
        <v>0</v>
      </c>
      <c r="T134" s="141">
        <f t="shared" si="3"/>
        <v>0</v>
      </c>
      <c r="AR134" s="142" t="s">
        <v>185</v>
      </c>
      <c r="AT134" s="142" t="s">
        <v>170</v>
      </c>
      <c r="AU134" s="142" t="s">
        <v>21</v>
      </c>
      <c r="AY134" s="13" t="s">
        <v>169</v>
      </c>
      <c r="BE134" s="143">
        <f t="shared" si="4"/>
        <v>0</v>
      </c>
      <c r="BF134" s="143">
        <f t="shared" si="5"/>
        <v>0</v>
      </c>
      <c r="BG134" s="143">
        <f t="shared" si="6"/>
        <v>0</v>
      </c>
      <c r="BH134" s="143">
        <f t="shared" si="7"/>
        <v>0</v>
      </c>
      <c r="BI134" s="143">
        <f t="shared" si="8"/>
        <v>0</v>
      </c>
      <c r="BJ134" s="13" t="s">
        <v>21</v>
      </c>
      <c r="BK134" s="143">
        <f t="shared" si="9"/>
        <v>0</v>
      </c>
      <c r="BL134" s="13" t="s">
        <v>185</v>
      </c>
      <c r="BM134" s="142" t="s">
        <v>1566</v>
      </c>
    </row>
    <row r="135" spans="2:65" s="1" customFormat="1" ht="33" customHeight="1">
      <c r="B135" s="28"/>
      <c r="C135" s="144" t="s">
        <v>223</v>
      </c>
      <c r="D135" s="144" t="s">
        <v>182</v>
      </c>
      <c r="E135" s="145" t="s">
        <v>1567</v>
      </c>
      <c r="F135" s="146" t="s">
        <v>1568</v>
      </c>
      <c r="G135" s="147" t="s">
        <v>390</v>
      </c>
      <c r="H135" s="148">
        <v>130</v>
      </c>
      <c r="I135" s="149"/>
      <c r="J135" s="150">
        <f t="shared" si="0"/>
        <v>0</v>
      </c>
      <c r="K135" s="146" t="s">
        <v>174</v>
      </c>
      <c r="L135" s="28"/>
      <c r="M135" s="151" t="s">
        <v>1</v>
      </c>
      <c r="N135" s="152" t="s">
        <v>47</v>
      </c>
      <c r="P135" s="140">
        <f t="shared" si="1"/>
        <v>0</v>
      </c>
      <c r="Q135" s="140">
        <v>0</v>
      </c>
      <c r="R135" s="140">
        <f t="shared" si="2"/>
        <v>0</v>
      </c>
      <c r="S135" s="140">
        <v>0</v>
      </c>
      <c r="T135" s="141">
        <f t="shared" si="3"/>
        <v>0</v>
      </c>
      <c r="AR135" s="142" t="s">
        <v>185</v>
      </c>
      <c r="AT135" s="142" t="s">
        <v>182</v>
      </c>
      <c r="AU135" s="142" t="s">
        <v>21</v>
      </c>
      <c r="AY135" s="13" t="s">
        <v>169</v>
      </c>
      <c r="BE135" s="143">
        <f t="shared" si="4"/>
        <v>0</v>
      </c>
      <c r="BF135" s="143">
        <f t="shared" si="5"/>
        <v>0</v>
      </c>
      <c r="BG135" s="143">
        <f t="shared" si="6"/>
        <v>0</v>
      </c>
      <c r="BH135" s="143">
        <f t="shared" si="7"/>
        <v>0</v>
      </c>
      <c r="BI135" s="143">
        <f t="shared" si="8"/>
        <v>0</v>
      </c>
      <c r="BJ135" s="13" t="s">
        <v>21</v>
      </c>
      <c r="BK135" s="143">
        <f t="shared" si="9"/>
        <v>0</v>
      </c>
      <c r="BL135" s="13" t="s">
        <v>185</v>
      </c>
      <c r="BM135" s="142" t="s">
        <v>1569</v>
      </c>
    </row>
    <row r="136" spans="2:65" s="1" customFormat="1" ht="33" customHeight="1">
      <c r="B136" s="28"/>
      <c r="C136" s="130" t="s">
        <v>227</v>
      </c>
      <c r="D136" s="130" t="s">
        <v>170</v>
      </c>
      <c r="E136" s="131" t="s">
        <v>1570</v>
      </c>
      <c r="F136" s="132" t="s">
        <v>1571</v>
      </c>
      <c r="G136" s="133" t="s">
        <v>390</v>
      </c>
      <c r="H136" s="134">
        <v>130</v>
      </c>
      <c r="I136" s="135"/>
      <c r="J136" s="136">
        <f t="shared" si="0"/>
        <v>0</v>
      </c>
      <c r="K136" s="132" t="s">
        <v>174</v>
      </c>
      <c r="L136" s="137"/>
      <c r="M136" s="138" t="s">
        <v>1</v>
      </c>
      <c r="N136" s="139" t="s">
        <v>47</v>
      </c>
      <c r="P136" s="140">
        <f t="shared" si="1"/>
        <v>0</v>
      </c>
      <c r="Q136" s="140">
        <v>0</v>
      </c>
      <c r="R136" s="140">
        <f t="shared" si="2"/>
        <v>0</v>
      </c>
      <c r="S136" s="140">
        <v>0</v>
      </c>
      <c r="T136" s="141">
        <f t="shared" si="3"/>
        <v>0</v>
      </c>
      <c r="AR136" s="142" t="s">
        <v>185</v>
      </c>
      <c r="AT136" s="142" t="s">
        <v>170</v>
      </c>
      <c r="AU136" s="142" t="s">
        <v>21</v>
      </c>
      <c r="AY136" s="13" t="s">
        <v>169</v>
      </c>
      <c r="BE136" s="143">
        <f t="shared" si="4"/>
        <v>0</v>
      </c>
      <c r="BF136" s="143">
        <f t="shared" si="5"/>
        <v>0</v>
      </c>
      <c r="BG136" s="143">
        <f t="shared" si="6"/>
        <v>0</v>
      </c>
      <c r="BH136" s="143">
        <f t="shared" si="7"/>
        <v>0</v>
      </c>
      <c r="BI136" s="143">
        <f t="shared" si="8"/>
        <v>0</v>
      </c>
      <c r="BJ136" s="13" t="s">
        <v>21</v>
      </c>
      <c r="BK136" s="143">
        <f t="shared" si="9"/>
        <v>0</v>
      </c>
      <c r="BL136" s="13" t="s">
        <v>185</v>
      </c>
      <c r="BM136" s="142" t="s">
        <v>1572</v>
      </c>
    </row>
    <row r="137" spans="2:65" s="1" customFormat="1" ht="78" customHeight="1">
      <c r="B137" s="28"/>
      <c r="C137" s="144" t="s">
        <v>8</v>
      </c>
      <c r="D137" s="144" t="s">
        <v>182</v>
      </c>
      <c r="E137" s="145" t="s">
        <v>1253</v>
      </c>
      <c r="F137" s="146" t="s">
        <v>1254</v>
      </c>
      <c r="G137" s="147" t="s">
        <v>173</v>
      </c>
      <c r="H137" s="148">
        <v>4</v>
      </c>
      <c r="I137" s="149"/>
      <c r="J137" s="150">
        <f t="shared" si="0"/>
        <v>0</v>
      </c>
      <c r="K137" s="146" t="s">
        <v>174</v>
      </c>
      <c r="L137" s="28"/>
      <c r="M137" s="151" t="s">
        <v>1</v>
      </c>
      <c r="N137" s="152" t="s">
        <v>47</v>
      </c>
      <c r="P137" s="140">
        <f t="shared" si="1"/>
        <v>0</v>
      </c>
      <c r="Q137" s="140">
        <v>0</v>
      </c>
      <c r="R137" s="140">
        <f t="shared" si="2"/>
        <v>0</v>
      </c>
      <c r="S137" s="140">
        <v>0</v>
      </c>
      <c r="T137" s="141">
        <f t="shared" si="3"/>
        <v>0</v>
      </c>
      <c r="AR137" s="142" t="s">
        <v>185</v>
      </c>
      <c r="AT137" s="142" t="s">
        <v>182</v>
      </c>
      <c r="AU137" s="142" t="s">
        <v>21</v>
      </c>
      <c r="AY137" s="13" t="s">
        <v>169</v>
      </c>
      <c r="BE137" s="143">
        <f t="shared" si="4"/>
        <v>0</v>
      </c>
      <c r="BF137" s="143">
        <f t="shared" si="5"/>
        <v>0</v>
      </c>
      <c r="BG137" s="143">
        <f t="shared" si="6"/>
        <v>0</v>
      </c>
      <c r="BH137" s="143">
        <f t="shared" si="7"/>
        <v>0</v>
      </c>
      <c r="BI137" s="143">
        <f t="shared" si="8"/>
        <v>0</v>
      </c>
      <c r="BJ137" s="13" t="s">
        <v>21</v>
      </c>
      <c r="BK137" s="143">
        <f t="shared" si="9"/>
        <v>0</v>
      </c>
      <c r="BL137" s="13" t="s">
        <v>185</v>
      </c>
      <c r="BM137" s="142" t="s">
        <v>1573</v>
      </c>
    </row>
    <row r="138" spans="2:65" s="1" customFormat="1" ht="78" customHeight="1">
      <c r="B138" s="28"/>
      <c r="C138" s="144" t="s">
        <v>234</v>
      </c>
      <c r="D138" s="144" t="s">
        <v>182</v>
      </c>
      <c r="E138" s="145" t="s">
        <v>425</v>
      </c>
      <c r="F138" s="146" t="s">
        <v>426</v>
      </c>
      <c r="G138" s="147" t="s">
        <v>173</v>
      </c>
      <c r="H138" s="148">
        <v>30</v>
      </c>
      <c r="I138" s="149"/>
      <c r="J138" s="150">
        <f t="shared" si="0"/>
        <v>0</v>
      </c>
      <c r="K138" s="146" t="s">
        <v>174</v>
      </c>
      <c r="L138" s="28"/>
      <c r="M138" s="151" t="s">
        <v>1</v>
      </c>
      <c r="N138" s="152" t="s">
        <v>47</v>
      </c>
      <c r="P138" s="140">
        <f t="shared" si="1"/>
        <v>0</v>
      </c>
      <c r="Q138" s="140">
        <v>0</v>
      </c>
      <c r="R138" s="140">
        <f t="shared" si="2"/>
        <v>0</v>
      </c>
      <c r="S138" s="140">
        <v>0</v>
      </c>
      <c r="T138" s="141">
        <f t="shared" si="3"/>
        <v>0</v>
      </c>
      <c r="AR138" s="142" t="s">
        <v>185</v>
      </c>
      <c r="AT138" s="142" t="s">
        <v>182</v>
      </c>
      <c r="AU138" s="142" t="s">
        <v>21</v>
      </c>
      <c r="AY138" s="13" t="s">
        <v>169</v>
      </c>
      <c r="BE138" s="143">
        <f t="shared" si="4"/>
        <v>0</v>
      </c>
      <c r="BF138" s="143">
        <f t="shared" si="5"/>
        <v>0</v>
      </c>
      <c r="BG138" s="143">
        <f t="shared" si="6"/>
        <v>0</v>
      </c>
      <c r="BH138" s="143">
        <f t="shared" si="7"/>
        <v>0</v>
      </c>
      <c r="BI138" s="143">
        <f t="shared" si="8"/>
        <v>0</v>
      </c>
      <c r="BJ138" s="13" t="s">
        <v>21</v>
      </c>
      <c r="BK138" s="143">
        <f t="shared" si="9"/>
        <v>0</v>
      </c>
      <c r="BL138" s="13" t="s">
        <v>185</v>
      </c>
      <c r="BM138" s="142" t="s">
        <v>1574</v>
      </c>
    </row>
    <row r="139" spans="2:65" s="1" customFormat="1" ht="33" customHeight="1">
      <c r="B139" s="28"/>
      <c r="C139" s="130" t="s">
        <v>238</v>
      </c>
      <c r="D139" s="130" t="s">
        <v>170</v>
      </c>
      <c r="E139" s="131" t="s">
        <v>1390</v>
      </c>
      <c r="F139" s="132" t="s">
        <v>1391</v>
      </c>
      <c r="G139" s="133" t="s">
        <v>390</v>
      </c>
      <c r="H139" s="134">
        <v>130</v>
      </c>
      <c r="I139" s="135"/>
      <c r="J139" s="136">
        <f t="shared" si="0"/>
        <v>0</v>
      </c>
      <c r="K139" s="132" t="s">
        <v>174</v>
      </c>
      <c r="L139" s="137"/>
      <c r="M139" s="138" t="s">
        <v>1</v>
      </c>
      <c r="N139" s="139" t="s">
        <v>47</v>
      </c>
      <c r="P139" s="140">
        <f t="shared" si="1"/>
        <v>0</v>
      </c>
      <c r="Q139" s="140">
        <v>0</v>
      </c>
      <c r="R139" s="140">
        <f t="shared" si="2"/>
        <v>0</v>
      </c>
      <c r="S139" s="140">
        <v>0</v>
      </c>
      <c r="T139" s="141">
        <f t="shared" si="3"/>
        <v>0</v>
      </c>
      <c r="AR139" s="142" t="s">
        <v>185</v>
      </c>
      <c r="AT139" s="142" t="s">
        <v>170</v>
      </c>
      <c r="AU139" s="142" t="s">
        <v>21</v>
      </c>
      <c r="AY139" s="13" t="s">
        <v>169</v>
      </c>
      <c r="BE139" s="143">
        <f t="shared" si="4"/>
        <v>0</v>
      </c>
      <c r="BF139" s="143">
        <f t="shared" si="5"/>
        <v>0</v>
      </c>
      <c r="BG139" s="143">
        <f t="shared" si="6"/>
        <v>0</v>
      </c>
      <c r="BH139" s="143">
        <f t="shared" si="7"/>
        <v>0</v>
      </c>
      <c r="BI139" s="143">
        <f t="shared" si="8"/>
        <v>0</v>
      </c>
      <c r="BJ139" s="13" t="s">
        <v>21</v>
      </c>
      <c r="BK139" s="143">
        <f t="shared" si="9"/>
        <v>0</v>
      </c>
      <c r="BL139" s="13" t="s">
        <v>185</v>
      </c>
      <c r="BM139" s="142" t="s">
        <v>1575</v>
      </c>
    </row>
    <row r="140" spans="2:65" s="1" customFormat="1" ht="78" customHeight="1">
      <c r="B140" s="28"/>
      <c r="C140" s="144" t="s">
        <v>242</v>
      </c>
      <c r="D140" s="144" t="s">
        <v>182</v>
      </c>
      <c r="E140" s="145" t="s">
        <v>1350</v>
      </c>
      <c r="F140" s="146" t="s">
        <v>1351</v>
      </c>
      <c r="G140" s="147" t="s">
        <v>173</v>
      </c>
      <c r="H140" s="148">
        <v>2</v>
      </c>
      <c r="I140" s="149"/>
      <c r="J140" s="150">
        <f t="shared" si="0"/>
        <v>0</v>
      </c>
      <c r="K140" s="146" t="s">
        <v>174</v>
      </c>
      <c r="L140" s="28"/>
      <c r="M140" s="151" t="s">
        <v>1</v>
      </c>
      <c r="N140" s="152" t="s">
        <v>47</v>
      </c>
      <c r="P140" s="140">
        <f t="shared" si="1"/>
        <v>0</v>
      </c>
      <c r="Q140" s="140">
        <v>0</v>
      </c>
      <c r="R140" s="140">
        <f t="shared" si="2"/>
        <v>0</v>
      </c>
      <c r="S140" s="140">
        <v>0</v>
      </c>
      <c r="T140" s="141">
        <f t="shared" si="3"/>
        <v>0</v>
      </c>
      <c r="AR140" s="142" t="s">
        <v>185</v>
      </c>
      <c r="AT140" s="142" t="s">
        <v>182</v>
      </c>
      <c r="AU140" s="142" t="s">
        <v>21</v>
      </c>
      <c r="AY140" s="13" t="s">
        <v>169</v>
      </c>
      <c r="BE140" s="143">
        <f t="shared" si="4"/>
        <v>0</v>
      </c>
      <c r="BF140" s="143">
        <f t="shared" si="5"/>
        <v>0</v>
      </c>
      <c r="BG140" s="143">
        <f t="shared" si="6"/>
        <v>0</v>
      </c>
      <c r="BH140" s="143">
        <f t="shared" si="7"/>
        <v>0</v>
      </c>
      <c r="BI140" s="143">
        <f t="shared" si="8"/>
        <v>0</v>
      </c>
      <c r="BJ140" s="13" t="s">
        <v>21</v>
      </c>
      <c r="BK140" s="143">
        <f t="shared" si="9"/>
        <v>0</v>
      </c>
      <c r="BL140" s="13" t="s">
        <v>185</v>
      </c>
      <c r="BM140" s="142" t="s">
        <v>1576</v>
      </c>
    </row>
    <row r="141" spans="2:65" s="1" customFormat="1" ht="78" customHeight="1">
      <c r="B141" s="28"/>
      <c r="C141" s="144" t="s">
        <v>246</v>
      </c>
      <c r="D141" s="144" t="s">
        <v>182</v>
      </c>
      <c r="E141" s="145" t="s">
        <v>1402</v>
      </c>
      <c r="F141" s="146" t="s">
        <v>1403</v>
      </c>
      <c r="G141" s="147" t="s">
        <v>173</v>
      </c>
      <c r="H141" s="148">
        <v>4</v>
      </c>
      <c r="I141" s="149"/>
      <c r="J141" s="150">
        <f t="shared" si="0"/>
        <v>0</v>
      </c>
      <c r="K141" s="146" t="s">
        <v>174</v>
      </c>
      <c r="L141" s="28"/>
      <c r="M141" s="151" t="s">
        <v>1</v>
      </c>
      <c r="N141" s="152" t="s">
        <v>47</v>
      </c>
      <c r="P141" s="140">
        <f t="shared" si="1"/>
        <v>0</v>
      </c>
      <c r="Q141" s="140">
        <v>0</v>
      </c>
      <c r="R141" s="140">
        <f t="shared" si="2"/>
        <v>0</v>
      </c>
      <c r="S141" s="140">
        <v>0</v>
      </c>
      <c r="T141" s="141">
        <f t="shared" si="3"/>
        <v>0</v>
      </c>
      <c r="AR141" s="142" t="s">
        <v>185</v>
      </c>
      <c r="AT141" s="142" t="s">
        <v>182</v>
      </c>
      <c r="AU141" s="142" t="s">
        <v>21</v>
      </c>
      <c r="AY141" s="13" t="s">
        <v>169</v>
      </c>
      <c r="BE141" s="143">
        <f t="shared" si="4"/>
        <v>0</v>
      </c>
      <c r="BF141" s="143">
        <f t="shared" si="5"/>
        <v>0</v>
      </c>
      <c r="BG141" s="143">
        <f t="shared" si="6"/>
        <v>0</v>
      </c>
      <c r="BH141" s="143">
        <f t="shared" si="7"/>
        <v>0</v>
      </c>
      <c r="BI141" s="143">
        <f t="shared" si="8"/>
        <v>0</v>
      </c>
      <c r="BJ141" s="13" t="s">
        <v>21</v>
      </c>
      <c r="BK141" s="143">
        <f t="shared" si="9"/>
        <v>0</v>
      </c>
      <c r="BL141" s="13" t="s">
        <v>185</v>
      </c>
      <c r="BM141" s="142" t="s">
        <v>1577</v>
      </c>
    </row>
    <row r="142" spans="2:65" s="1" customFormat="1" ht="134.25" customHeight="1">
      <c r="B142" s="28"/>
      <c r="C142" s="144" t="s">
        <v>250</v>
      </c>
      <c r="D142" s="144" t="s">
        <v>182</v>
      </c>
      <c r="E142" s="145" t="s">
        <v>1578</v>
      </c>
      <c r="F142" s="146" t="s">
        <v>1579</v>
      </c>
      <c r="G142" s="147" t="s">
        <v>173</v>
      </c>
      <c r="H142" s="148">
        <v>2</v>
      </c>
      <c r="I142" s="149"/>
      <c r="J142" s="150">
        <f t="shared" si="0"/>
        <v>0</v>
      </c>
      <c r="K142" s="146" t="s">
        <v>174</v>
      </c>
      <c r="L142" s="28"/>
      <c r="M142" s="151" t="s">
        <v>1</v>
      </c>
      <c r="N142" s="152" t="s">
        <v>47</v>
      </c>
      <c r="P142" s="140">
        <f t="shared" si="1"/>
        <v>0</v>
      </c>
      <c r="Q142" s="140">
        <v>0</v>
      </c>
      <c r="R142" s="140">
        <f t="shared" si="2"/>
        <v>0</v>
      </c>
      <c r="S142" s="140">
        <v>0</v>
      </c>
      <c r="T142" s="141">
        <f t="shared" si="3"/>
        <v>0</v>
      </c>
      <c r="AR142" s="142" t="s">
        <v>185</v>
      </c>
      <c r="AT142" s="142" t="s">
        <v>182</v>
      </c>
      <c r="AU142" s="142" t="s">
        <v>21</v>
      </c>
      <c r="AY142" s="13" t="s">
        <v>169</v>
      </c>
      <c r="BE142" s="143">
        <f t="shared" si="4"/>
        <v>0</v>
      </c>
      <c r="BF142" s="143">
        <f t="shared" si="5"/>
        <v>0</v>
      </c>
      <c r="BG142" s="143">
        <f t="shared" si="6"/>
        <v>0</v>
      </c>
      <c r="BH142" s="143">
        <f t="shared" si="7"/>
        <v>0</v>
      </c>
      <c r="BI142" s="143">
        <f t="shared" si="8"/>
        <v>0</v>
      </c>
      <c r="BJ142" s="13" t="s">
        <v>21</v>
      </c>
      <c r="BK142" s="143">
        <f t="shared" si="9"/>
        <v>0</v>
      </c>
      <c r="BL142" s="13" t="s">
        <v>185</v>
      </c>
      <c r="BM142" s="142" t="s">
        <v>1580</v>
      </c>
    </row>
    <row r="143" spans="2:65" s="1" customFormat="1" ht="37.9" customHeight="1">
      <c r="B143" s="28"/>
      <c r="C143" s="130" t="s">
        <v>7</v>
      </c>
      <c r="D143" s="130" t="s">
        <v>170</v>
      </c>
      <c r="E143" s="131" t="s">
        <v>1581</v>
      </c>
      <c r="F143" s="132" t="s">
        <v>1582</v>
      </c>
      <c r="G143" s="133" t="s">
        <v>1583</v>
      </c>
      <c r="H143" s="134">
        <v>2</v>
      </c>
      <c r="I143" s="135"/>
      <c r="J143" s="136">
        <f t="shared" si="0"/>
        <v>0</v>
      </c>
      <c r="K143" s="132" t="s">
        <v>174</v>
      </c>
      <c r="L143" s="137"/>
      <c r="M143" s="138" t="s">
        <v>1</v>
      </c>
      <c r="N143" s="139" t="s">
        <v>47</v>
      </c>
      <c r="P143" s="140">
        <f t="shared" si="1"/>
        <v>0</v>
      </c>
      <c r="Q143" s="140">
        <v>0</v>
      </c>
      <c r="R143" s="140">
        <f t="shared" si="2"/>
        <v>0</v>
      </c>
      <c r="S143" s="140">
        <v>0</v>
      </c>
      <c r="T143" s="141">
        <f t="shared" si="3"/>
        <v>0</v>
      </c>
      <c r="AR143" s="142" t="s">
        <v>190</v>
      </c>
      <c r="AT143" s="142" t="s">
        <v>170</v>
      </c>
      <c r="AU143" s="142" t="s">
        <v>21</v>
      </c>
      <c r="AY143" s="13" t="s">
        <v>169</v>
      </c>
      <c r="BE143" s="143">
        <f t="shared" si="4"/>
        <v>0</v>
      </c>
      <c r="BF143" s="143">
        <f t="shared" si="5"/>
        <v>0</v>
      </c>
      <c r="BG143" s="143">
        <f t="shared" si="6"/>
        <v>0</v>
      </c>
      <c r="BH143" s="143">
        <f t="shared" si="7"/>
        <v>0</v>
      </c>
      <c r="BI143" s="143">
        <f t="shared" si="8"/>
        <v>0</v>
      </c>
      <c r="BJ143" s="13" t="s">
        <v>21</v>
      </c>
      <c r="BK143" s="143">
        <f t="shared" si="9"/>
        <v>0</v>
      </c>
      <c r="BL143" s="13" t="s">
        <v>190</v>
      </c>
      <c r="BM143" s="142" t="s">
        <v>1584</v>
      </c>
    </row>
    <row r="144" spans="2:65" s="1" customFormat="1" ht="134.25" customHeight="1">
      <c r="B144" s="28"/>
      <c r="C144" s="144" t="s">
        <v>257</v>
      </c>
      <c r="D144" s="144" t="s">
        <v>182</v>
      </c>
      <c r="E144" s="145" t="s">
        <v>1585</v>
      </c>
      <c r="F144" s="146" t="s">
        <v>1586</v>
      </c>
      <c r="G144" s="147" t="s">
        <v>173</v>
      </c>
      <c r="H144" s="148">
        <v>5</v>
      </c>
      <c r="I144" s="149"/>
      <c r="J144" s="150">
        <f t="shared" si="0"/>
        <v>0</v>
      </c>
      <c r="K144" s="146" t="s">
        <v>174</v>
      </c>
      <c r="L144" s="28"/>
      <c r="M144" s="151" t="s">
        <v>1</v>
      </c>
      <c r="N144" s="152" t="s">
        <v>47</v>
      </c>
      <c r="P144" s="140">
        <f t="shared" si="1"/>
        <v>0</v>
      </c>
      <c r="Q144" s="140">
        <v>0</v>
      </c>
      <c r="R144" s="140">
        <f t="shared" si="2"/>
        <v>0</v>
      </c>
      <c r="S144" s="140">
        <v>0</v>
      </c>
      <c r="T144" s="141">
        <f t="shared" si="3"/>
        <v>0</v>
      </c>
      <c r="AR144" s="142" t="s">
        <v>185</v>
      </c>
      <c r="AT144" s="142" t="s">
        <v>182</v>
      </c>
      <c r="AU144" s="142" t="s">
        <v>21</v>
      </c>
      <c r="AY144" s="13" t="s">
        <v>169</v>
      </c>
      <c r="BE144" s="143">
        <f t="shared" si="4"/>
        <v>0</v>
      </c>
      <c r="BF144" s="143">
        <f t="shared" si="5"/>
        <v>0</v>
      </c>
      <c r="BG144" s="143">
        <f t="shared" si="6"/>
        <v>0</v>
      </c>
      <c r="BH144" s="143">
        <f t="shared" si="7"/>
        <v>0</v>
      </c>
      <c r="BI144" s="143">
        <f t="shared" si="8"/>
        <v>0</v>
      </c>
      <c r="BJ144" s="13" t="s">
        <v>21</v>
      </c>
      <c r="BK144" s="143">
        <f t="shared" si="9"/>
        <v>0</v>
      </c>
      <c r="BL144" s="13" t="s">
        <v>185</v>
      </c>
      <c r="BM144" s="142" t="s">
        <v>1587</v>
      </c>
    </row>
    <row r="145" spans="2:65" s="1" customFormat="1" ht="37.9" customHeight="1">
      <c r="B145" s="28"/>
      <c r="C145" s="130" t="s">
        <v>261</v>
      </c>
      <c r="D145" s="130" t="s">
        <v>170</v>
      </c>
      <c r="E145" s="131" t="s">
        <v>1588</v>
      </c>
      <c r="F145" s="132" t="s">
        <v>1589</v>
      </c>
      <c r="G145" s="133" t="s">
        <v>1583</v>
      </c>
      <c r="H145" s="134">
        <v>5</v>
      </c>
      <c r="I145" s="135"/>
      <c r="J145" s="136">
        <f t="shared" si="0"/>
        <v>0</v>
      </c>
      <c r="K145" s="132" t="s">
        <v>174</v>
      </c>
      <c r="L145" s="137"/>
      <c r="M145" s="138" t="s">
        <v>1</v>
      </c>
      <c r="N145" s="139" t="s">
        <v>47</v>
      </c>
      <c r="P145" s="140">
        <f t="shared" si="1"/>
        <v>0</v>
      </c>
      <c r="Q145" s="140">
        <v>0</v>
      </c>
      <c r="R145" s="140">
        <f t="shared" si="2"/>
        <v>0</v>
      </c>
      <c r="S145" s="140">
        <v>0</v>
      </c>
      <c r="T145" s="141">
        <f t="shared" si="3"/>
        <v>0</v>
      </c>
      <c r="AR145" s="142" t="s">
        <v>190</v>
      </c>
      <c r="AT145" s="142" t="s">
        <v>170</v>
      </c>
      <c r="AU145" s="142" t="s">
        <v>21</v>
      </c>
      <c r="AY145" s="13" t="s">
        <v>169</v>
      </c>
      <c r="BE145" s="143">
        <f t="shared" si="4"/>
        <v>0</v>
      </c>
      <c r="BF145" s="143">
        <f t="shared" si="5"/>
        <v>0</v>
      </c>
      <c r="BG145" s="143">
        <f t="shared" si="6"/>
        <v>0</v>
      </c>
      <c r="BH145" s="143">
        <f t="shared" si="7"/>
        <v>0</v>
      </c>
      <c r="BI145" s="143">
        <f t="shared" si="8"/>
        <v>0</v>
      </c>
      <c r="BJ145" s="13" t="s">
        <v>21</v>
      </c>
      <c r="BK145" s="143">
        <f t="shared" si="9"/>
        <v>0</v>
      </c>
      <c r="BL145" s="13" t="s">
        <v>190</v>
      </c>
      <c r="BM145" s="142" t="s">
        <v>1590</v>
      </c>
    </row>
    <row r="146" spans="2:65" s="1" customFormat="1" ht="145.5" customHeight="1">
      <c r="B146" s="28"/>
      <c r="C146" s="144" t="s">
        <v>265</v>
      </c>
      <c r="D146" s="144" t="s">
        <v>182</v>
      </c>
      <c r="E146" s="145" t="s">
        <v>1591</v>
      </c>
      <c r="F146" s="146" t="s">
        <v>1592</v>
      </c>
      <c r="G146" s="147" t="s">
        <v>173</v>
      </c>
      <c r="H146" s="148">
        <v>7</v>
      </c>
      <c r="I146" s="149"/>
      <c r="J146" s="150">
        <f t="shared" si="0"/>
        <v>0</v>
      </c>
      <c r="K146" s="146" t="s">
        <v>174</v>
      </c>
      <c r="L146" s="28"/>
      <c r="M146" s="151" t="s">
        <v>1</v>
      </c>
      <c r="N146" s="152" t="s">
        <v>47</v>
      </c>
      <c r="P146" s="140">
        <f t="shared" si="1"/>
        <v>0</v>
      </c>
      <c r="Q146" s="140">
        <v>0</v>
      </c>
      <c r="R146" s="140">
        <f t="shared" si="2"/>
        <v>0</v>
      </c>
      <c r="S146" s="140">
        <v>0</v>
      </c>
      <c r="T146" s="141">
        <f t="shared" si="3"/>
        <v>0</v>
      </c>
      <c r="AR146" s="142" t="s">
        <v>185</v>
      </c>
      <c r="AT146" s="142" t="s">
        <v>182</v>
      </c>
      <c r="AU146" s="142" t="s">
        <v>21</v>
      </c>
      <c r="AY146" s="13" t="s">
        <v>169</v>
      </c>
      <c r="BE146" s="143">
        <f t="shared" si="4"/>
        <v>0</v>
      </c>
      <c r="BF146" s="143">
        <f t="shared" si="5"/>
        <v>0</v>
      </c>
      <c r="BG146" s="143">
        <f t="shared" si="6"/>
        <v>0</v>
      </c>
      <c r="BH146" s="143">
        <f t="shared" si="7"/>
        <v>0</v>
      </c>
      <c r="BI146" s="143">
        <f t="shared" si="8"/>
        <v>0</v>
      </c>
      <c r="BJ146" s="13" t="s">
        <v>21</v>
      </c>
      <c r="BK146" s="143">
        <f t="shared" si="9"/>
        <v>0</v>
      </c>
      <c r="BL146" s="13" t="s">
        <v>185</v>
      </c>
      <c r="BM146" s="142" t="s">
        <v>1593</v>
      </c>
    </row>
    <row r="147" spans="2:65" s="1" customFormat="1" ht="24.2" customHeight="1">
      <c r="B147" s="28"/>
      <c r="C147" s="144" t="s">
        <v>269</v>
      </c>
      <c r="D147" s="144" t="s">
        <v>182</v>
      </c>
      <c r="E147" s="145" t="s">
        <v>1594</v>
      </c>
      <c r="F147" s="146" t="s">
        <v>1595</v>
      </c>
      <c r="G147" s="147" t="s">
        <v>173</v>
      </c>
      <c r="H147" s="148">
        <v>2</v>
      </c>
      <c r="I147" s="149"/>
      <c r="J147" s="150">
        <f t="shared" si="0"/>
        <v>0</v>
      </c>
      <c r="K147" s="146" t="s">
        <v>174</v>
      </c>
      <c r="L147" s="28"/>
      <c r="M147" s="151" t="s">
        <v>1</v>
      </c>
      <c r="N147" s="152" t="s">
        <v>47</v>
      </c>
      <c r="P147" s="140">
        <f t="shared" si="1"/>
        <v>0</v>
      </c>
      <c r="Q147" s="140">
        <v>0</v>
      </c>
      <c r="R147" s="140">
        <f t="shared" si="2"/>
        <v>0</v>
      </c>
      <c r="S147" s="140">
        <v>0</v>
      </c>
      <c r="T147" s="141">
        <f t="shared" si="3"/>
        <v>0</v>
      </c>
      <c r="AR147" s="142" t="s">
        <v>185</v>
      </c>
      <c r="AT147" s="142" t="s">
        <v>182</v>
      </c>
      <c r="AU147" s="142" t="s">
        <v>21</v>
      </c>
      <c r="AY147" s="13" t="s">
        <v>169</v>
      </c>
      <c r="BE147" s="143">
        <f t="shared" si="4"/>
        <v>0</v>
      </c>
      <c r="BF147" s="143">
        <f t="shared" si="5"/>
        <v>0</v>
      </c>
      <c r="BG147" s="143">
        <f t="shared" si="6"/>
        <v>0</v>
      </c>
      <c r="BH147" s="143">
        <f t="shared" si="7"/>
        <v>0</v>
      </c>
      <c r="BI147" s="143">
        <f t="shared" si="8"/>
        <v>0</v>
      </c>
      <c r="BJ147" s="13" t="s">
        <v>21</v>
      </c>
      <c r="BK147" s="143">
        <f t="shared" si="9"/>
        <v>0</v>
      </c>
      <c r="BL147" s="13" t="s">
        <v>185</v>
      </c>
      <c r="BM147" s="142" t="s">
        <v>1596</v>
      </c>
    </row>
    <row r="148" spans="2:65" s="1" customFormat="1" ht="24.2" customHeight="1">
      <c r="B148" s="28"/>
      <c r="C148" s="130" t="s">
        <v>273</v>
      </c>
      <c r="D148" s="130" t="s">
        <v>170</v>
      </c>
      <c r="E148" s="131" t="s">
        <v>1597</v>
      </c>
      <c r="F148" s="132" t="s">
        <v>1598</v>
      </c>
      <c r="G148" s="133" t="s">
        <v>173</v>
      </c>
      <c r="H148" s="134">
        <v>2</v>
      </c>
      <c r="I148" s="135"/>
      <c r="J148" s="136">
        <f t="shared" si="0"/>
        <v>0</v>
      </c>
      <c r="K148" s="132" t="s">
        <v>174</v>
      </c>
      <c r="L148" s="137"/>
      <c r="M148" s="138" t="s">
        <v>1</v>
      </c>
      <c r="N148" s="139" t="s">
        <v>47</v>
      </c>
      <c r="P148" s="140">
        <f t="shared" si="1"/>
        <v>0</v>
      </c>
      <c r="Q148" s="140">
        <v>0</v>
      </c>
      <c r="R148" s="140">
        <f t="shared" si="2"/>
        <v>0</v>
      </c>
      <c r="S148" s="140">
        <v>0</v>
      </c>
      <c r="T148" s="141">
        <f t="shared" si="3"/>
        <v>0</v>
      </c>
      <c r="AR148" s="142" t="s">
        <v>190</v>
      </c>
      <c r="AT148" s="142" t="s">
        <v>170</v>
      </c>
      <c r="AU148" s="142" t="s">
        <v>21</v>
      </c>
      <c r="AY148" s="13" t="s">
        <v>169</v>
      </c>
      <c r="BE148" s="143">
        <f t="shared" si="4"/>
        <v>0</v>
      </c>
      <c r="BF148" s="143">
        <f t="shared" si="5"/>
        <v>0</v>
      </c>
      <c r="BG148" s="143">
        <f t="shared" si="6"/>
        <v>0</v>
      </c>
      <c r="BH148" s="143">
        <f t="shared" si="7"/>
        <v>0</v>
      </c>
      <c r="BI148" s="143">
        <f t="shared" si="8"/>
        <v>0</v>
      </c>
      <c r="BJ148" s="13" t="s">
        <v>21</v>
      </c>
      <c r="BK148" s="143">
        <f t="shared" si="9"/>
        <v>0</v>
      </c>
      <c r="BL148" s="13" t="s">
        <v>190</v>
      </c>
      <c r="BM148" s="142" t="s">
        <v>1599</v>
      </c>
    </row>
    <row r="149" spans="2:65" s="1" customFormat="1" ht="24.2" customHeight="1">
      <c r="B149" s="28"/>
      <c r="C149" s="144" t="s">
        <v>277</v>
      </c>
      <c r="D149" s="144" t="s">
        <v>182</v>
      </c>
      <c r="E149" s="145" t="s">
        <v>1600</v>
      </c>
      <c r="F149" s="146" t="s">
        <v>1601</v>
      </c>
      <c r="G149" s="147" t="s">
        <v>173</v>
      </c>
      <c r="H149" s="148">
        <v>2</v>
      </c>
      <c r="I149" s="149"/>
      <c r="J149" s="150">
        <f t="shared" si="0"/>
        <v>0</v>
      </c>
      <c r="K149" s="146" t="s">
        <v>174</v>
      </c>
      <c r="L149" s="28"/>
      <c r="M149" s="151" t="s">
        <v>1</v>
      </c>
      <c r="N149" s="152" t="s">
        <v>47</v>
      </c>
      <c r="P149" s="140">
        <f t="shared" si="1"/>
        <v>0</v>
      </c>
      <c r="Q149" s="140">
        <v>0</v>
      </c>
      <c r="R149" s="140">
        <f t="shared" si="2"/>
        <v>0</v>
      </c>
      <c r="S149" s="140">
        <v>0</v>
      </c>
      <c r="T149" s="141">
        <f t="shared" si="3"/>
        <v>0</v>
      </c>
      <c r="AR149" s="142" t="s">
        <v>185</v>
      </c>
      <c r="AT149" s="142" t="s">
        <v>182</v>
      </c>
      <c r="AU149" s="142" t="s">
        <v>21</v>
      </c>
      <c r="AY149" s="13" t="s">
        <v>169</v>
      </c>
      <c r="BE149" s="143">
        <f t="shared" si="4"/>
        <v>0</v>
      </c>
      <c r="BF149" s="143">
        <f t="shared" si="5"/>
        <v>0</v>
      </c>
      <c r="BG149" s="143">
        <f t="shared" si="6"/>
        <v>0</v>
      </c>
      <c r="BH149" s="143">
        <f t="shared" si="7"/>
        <v>0</v>
      </c>
      <c r="BI149" s="143">
        <f t="shared" si="8"/>
        <v>0</v>
      </c>
      <c r="BJ149" s="13" t="s">
        <v>21</v>
      </c>
      <c r="BK149" s="143">
        <f t="shared" si="9"/>
        <v>0</v>
      </c>
      <c r="BL149" s="13" t="s">
        <v>185</v>
      </c>
      <c r="BM149" s="142" t="s">
        <v>1602</v>
      </c>
    </row>
    <row r="150" spans="2:65" s="1" customFormat="1" ht="24.2" customHeight="1">
      <c r="B150" s="28"/>
      <c r="C150" s="130" t="s">
        <v>281</v>
      </c>
      <c r="D150" s="130" t="s">
        <v>170</v>
      </c>
      <c r="E150" s="131" t="s">
        <v>1603</v>
      </c>
      <c r="F150" s="132" t="s">
        <v>1604</v>
      </c>
      <c r="G150" s="133" t="s">
        <v>173</v>
      </c>
      <c r="H150" s="134">
        <v>2</v>
      </c>
      <c r="I150" s="135"/>
      <c r="J150" s="136">
        <f t="shared" si="0"/>
        <v>0</v>
      </c>
      <c r="K150" s="132" t="s">
        <v>174</v>
      </c>
      <c r="L150" s="137"/>
      <c r="M150" s="138" t="s">
        <v>1</v>
      </c>
      <c r="N150" s="139" t="s">
        <v>47</v>
      </c>
      <c r="P150" s="140">
        <f t="shared" si="1"/>
        <v>0</v>
      </c>
      <c r="Q150" s="140">
        <v>0</v>
      </c>
      <c r="R150" s="140">
        <f t="shared" si="2"/>
        <v>0</v>
      </c>
      <c r="S150" s="140">
        <v>0</v>
      </c>
      <c r="T150" s="141">
        <f t="shared" si="3"/>
        <v>0</v>
      </c>
      <c r="AR150" s="142" t="s">
        <v>190</v>
      </c>
      <c r="AT150" s="142" t="s">
        <v>170</v>
      </c>
      <c r="AU150" s="142" t="s">
        <v>21</v>
      </c>
      <c r="AY150" s="13" t="s">
        <v>169</v>
      </c>
      <c r="BE150" s="143">
        <f t="shared" si="4"/>
        <v>0</v>
      </c>
      <c r="BF150" s="143">
        <f t="shared" si="5"/>
        <v>0</v>
      </c>
      <c r="BG150" s="143">
        <f t="shared" si="6"/>
        <v>0</v>
      </c>
      <c r="BH150" s="143">
        <f t="shared" si="7"/>
        <v>0</v>
      </c>
      <c r="BI150" s="143">
        <f t="shared" si="8"/>
        <v>0</v>
      </c>
      <c r="BJ150" s="13" t="s">
        <v>21</v>
      </c>
      <c r="BK150" s="143">
        <f t="shared" si="9"/>
        <v>0</v>
      </c>
      <c r="BL150" s="13" t="s">
        <v>190</v>
      </c>
      <c r="BM150" s="142" t="s">
        <v>1605</v>
      </c>
    </row>
    <row r="151" spans="2:65" s="1" customFormat="1" ht="24.2" customHeight="1">
      <c r="B151" s="28"/>
      <c r="C151" s="144" t="s">
        <v>285</v>
      </c>
      <c r="D151" s="144" t="s">
        <v>182</v>
      </c>
      <c r="E151" s="145" t="s">
        <v>1606</v>
      </c>
      <c r="F151" s="146" t="s">
        <v>1607</v>
      </c>
      <c r="G151" s="147" t="s">
        <v>173</v>
      </c>
      <c r="H151" s="148">
        <v>2</v>
      </c>
      <c r="I151" s="149"/>
      <c r="J151" s="150">
        <f t="shared" si="0"/>
        <v>0</v>
      </c>
      <c r="K151" s="146" t="s">
        <v>174</v>
      </c>
      <c r="L151" s="28"/>
      <c r="M151" s="151" t="s">
        <v>1</v>
      </c>
      <c r="N151" s="152" t="s">
        <v>47</v>
      </c>
      <c r="P151" s="140">
        <f t="shared" si="1"/>
        <v>0</v>
      </c>
      <c r="Q151" s="140">
        <v>0</v>
      </c>
      <c r="R151" s="140">
        <f t="shared" si="2"/>
        <v>0</v>
      </c>
      <c r="S151" s="140">
        <v>0</v>
      </c>
      <c r="T151" s="141">
        <f t="shared" si="3"/>
        <v>0</v>
      </c>
      <c r="AR151" s="142" t="s">
        <v>185</v>
      </c>
      <c r="AT151" s="142" t="s">
        <v>182</v>
      </c>
      <c r="AU151" s="142" t="s">
        <v>21</v>
      </c>
      <c r="AY151" s="13" t="s">
        <v>169</v>
      </c>
      <c r="BE151" s="143">
        <f t="shared" si="4"/>
        <v>0</v>
      </c>
      <c r="BF151" s="143">
        <f t="shared" si="5"/>
        <v>0</v>
      </c>
      <c r="BG151" s="143">
        <f t="shared" si="6"/>
        <v>0</v>
      </c>
      <c r="BH151" s="143">
        <f t="shared" si="7"/>
        <v>0</v>
      </c>
      <c r="BI151" s="143">
        <f t="shared" si="8"/>
        <v>0</v>
      </c>
      <c r="BJ151" s="13" t="s">
        <v>21</v>
      </c>
      <c r="BK151" s="143">
        <f t="shared" si="9"/>
        <v>0</v>
      </c>
      <c r="BL151" s="13" t="s">
        <v>185</v>
      </c>
      <c r="BM151" s="142" t="s">
        <v>1608</v>
      </c>
    </row>
    <row r="152" spans="2:65" s="1" customFormat="1" ht="24.2" customHeight="1">
      <c r="B152" s="28"/>
      <c r="C152" s="130" t="s">
        <v>289</v>
      </c>
      <c r="D152" s="130" t="s">
        <v>170</v>
      </c>
      <c r="E152" s="131" t="s">
        <v>1609</v>
      </c>
      <c r="F152" s="132" t="s">
        <v>1283</v>
      </c>
      <c r="G152" s="133" t="s">
        <v>173</v>
      </c>
      <c r="H152" s="134">
        <v>2</v>
      </c>
      <c r="I152" s="135"/>
      <c r="J152" s="136">
        <f t="shared" si="0"/>
        <v>0</v>
      </c>
      <c r="K152" s="132" t="s">
        <v>174</v>
      </c>
      <c r="L152" s="137"/>
      <c r="M152" s="138" t="s">
        <v>1</v>
      </c>
      <c r="N152" s="139" t="s">
        <v>47</v>
      </c>
      <c r="P152" s="140">
        <f t="shared" si="1"/>
        <v>0</v>
      </c>
      <c r="Q152" s="140">
        <v>0</v>
      </c>
      <c r="R152" s="140">
        <f t="shared" si="2"/>
        <v>0</v>
      </c>
      <c r="S152" s="140">
        <v>0</v>
      </c>
      <c r="T152" s="141">
        <f t="shared" si="3"/>
        <v>0</v>
      </c>
      <c r="AR152" s="142" t="s">
        <v>190</v>
      </c>
      <c r="AT152" s="142" t="s">
        <v>170</v>
      </c>
      <c r="AU152" s="142" t="s">
        <v>21</v>
      </c>
      <c r="AY152" s="13" t="s">
        <v>169</v>
      </c>
      <c r="BE152" s="143">
        <f t="shared" si="4"/>
        <v>0</v>
      </c>
      <c r="BF152" s="143">
        <f t="shared" si="5"/>
        <v>0</v>
      </c>
      <c r="BG152" s="143">
        <f t="shared" si="6"/>
        <v>0</v>
      </c>
      <c r="BH152" s="143">
        <f t="shared" si="7"/>
        <v>0</v>
      </c>
      <c r="BI152" s="143">
        <f t="shared" si="8"/>
        <v>0</v>
      </c>
      <c r="BJ152" s="13" t="s">
        <v>21</v>
      </c>
      <c r="BK152" s="143">
        <f t="shared" si="9"/>
        <v>0</v>
      </c>
      <c r="BL152" s="13" t="s">
        <v>190</v>
      </c>
      <c r="BM152" s="142" t="s">
        <v>1610</v>
      </c>
    </row>
    <row r="153" spans="2:65" s="1" customFormat="1" ht="55.5" customHeight="1">
      <c r="B153" s="28"/>
      <c r="C153" s="144" t="s">
        <v>293</v>
      </c>
      <c r="D153" s="144" t="s">
        <v>182</v>
      </c>
      <c r="E153" s="145" t="s">
        <v>1611</v>
      </c>
      <c r="F153" s="146" t="s">
        <v>1612</v>
      </c>
      <c r="G153" s="147" t="s">
        <v>173</v>
      </c>
      <c r="H153" s="148">
        <v>2</v>
      </c>
      <c r="I153" s="149"/>
      <c r="J153" s="150">
        <f t="shared" si="0"/>
        <v>0</v>
      </c>
      <c r="K153" s="146" t="s">
        <v>174</v>
      </c>
      <c r="L153" s="28"/>
      <c r="M153" s="151" t="s">
        <v>1</v>
      </c>
      <c r="N153" s="152" t="s">
        <v>47</v>
      </c>
      <c r="P153" s="140">
        <f t="shared" si="1"/>
        <v>0</v>
      </c>
      <c r="Q153" s="140">
        <v>0</v>
      </c>
      <c r="R153" s="140">
        <f t="shared" si="2"/>
        <v>0</v>
      </c>
      <c r="S153" s="140">
        <v>0</v>
      </c>
      <c r="T153" s="141">
        <f t="shared" si="3"/>
        <v>0</v>
      </c>
      <c r="AR153" s="142" t="s">
        <v>185</v>
      </c>
      <c r="AT153" s="142" t="s">
        <v>182</v>
      </c>
      <c r="AU153" s="142" t="s">
        <v>21</v>
      </c>
      <c r="AY153" s="13" t="s">
        <v>169</v>
      </c>
      <c r="BE153" s="143">
        <f t="shared" si="4"/>
        <v>0</v>
      </c>
      <c r="BF153" s="143">
        <f t="shared" si="5"/>
        <v>0</v>
      </c>
      <c r="BG153" s="143">
        <f t="shared" si="6"/>
        <v>0</v>
      </c>
      <c r="BH153" s="143">
        <f t="shared" si="7"/>
        <v>0</v>
      </c>
      <c r="BI153" s="143">
        <f t="shared" si="8"/>
        <v>0</v>
      </c>
      <c r="BJ153" s="13" t="s">
        <v>21</v>
      </c>
      <c r="BK153" s="143">
        <f t="shared" si="9"/>
        <v>0</v>
      </c>
      <c r="BL153" s="13" t="s">
        <v>185</v>
      </c>
      <c r="BM153" s="142" t="s">
        <v>1613</v>
      </c>
    </row>
    <row r="154" spans="2:65" s="1" customFormat="1" ht="37.9" customHeight="1">
      <c r="B154" s="28"/>
      <c r="C154" s="130" t="s">
        <v>299</v>
      </c>
      <c r="D154" s="130" t="s">
        <v>170</v>
      </c>
      <c r="E154" s="131" t="s">
        <v>1614</v>
      </c>
      <c r="F154" s="132" t="s">
        <v>1615</v>
      </c>
      <c r="G154" s="133" t="s">
        <v>173</v>
      </c>
      <c r="H154" s="134">
        <v>1</v>
      </c>
      <c r="I154" s="135"/>
      <c r="J154" s="136">
        <f t="shared" si="0"/>
        <v>0</v>
      </c>
      <c r="K154" s="132" t="s">
        <v>174</v>
      </c>
      <c r="L154" s="137"/>
      <c r="M154" s="138" t="s">
        <v>1</v>
      </c>
      <c r="N154" s="139" t="s">
        <v>47</v>
      </c>
      <c r="P154" s="140">
        <f t="shared" si="1"/>
        <v>0</v>
      </c>
      <c r="Q154" s="140">
        <v>0</v>
      </c>
      <c r="R154" s="140">
        <f t="shared" si="2"/>
        <v>0</v>
      </c>
      <c r="S154" s="140">
        <v>0</v>
      </c>
      <c r="T154" s="141">
        <f t="shared" si="3"/>
        <v>0</v>
      </c>
      <c r="AR154" s="142" t="s">
        <v>190</v>
      </c>
      <c r="AT154" s="142" t="s">
        <v>170</v>
      </c>
      <c r="AU154" s="142" t="s">
        <v>21</v>
      </c>
      <c r="AY154" s="13" t="s">
        <v>169</v>
      </c>
      <c r="BE154" s="143">
        <f t="shared" si="4"/>
        <v>0</v>
      </c>
      <c r="BF154" s="143">
        <f t="shared" si="5"/>
        <v>0</v>
      </c>
      <c r="BG154" s="143">
        <f t="shared" si="6"/>
        <v>0</v>
      </c>
      <c r="BH154" s="143">
        <f t="shared" si="7"/>
        <v>0</v>
      </c>
      <c r="BI154" s="143">
        <f t="shared" si="8"/>
        <v>0</v>
      </c>
      <c r="BJ154" s="13" t="s">
        <v>21</v>
      </c>
      <c r="BK154" s="143">
        <f t="shared" si="9"/>
        <v>0</v>
      </c>
      <c r="BL154" s="13" t="s">
        <v>190</v>
      </c>
      <c r="BM154" s="142" t="s">
        <v>1616</v>
      </c>
    </row>
    <row r="155" spans="2:65" s="1" customFormat="1" ht="37.9" customHeight="1">
      <c r="B155" s="28"/>
      <c r="C155" s="130" t="s">
        <v>304</v>
      </c>
      <c r="D155" s="130" t="s">
        <v>170</v>
      </c>
      <c r="E155" s="131" t="s">
        <v>1617</v>
      </c>
      <c r="F155" s="132" t="s">
        <v>1618</v>
      </c>
      <c r="G155" s="133" t="s">
        <v>173</v>
      </c>
      <c r="H155" s="134">
        <v>1</v>
      </c>
      <c r="I155" s="135"/>
      <c r="J155" s="136">
        <f t="shared" ref="J155:J186" si="10">ROUND(I155*H155,2)</f>
        <v>0</v>
      </c>
      <c r="K155" s="132" t="s">
        <v>174</v>
      </c>
      <c r="L155" s="137"/>
      <c r="M155" s="138" t="s">
        <v>1</v>
      </c>
      <c r="N155" s="139" t="s">
        <v>47</v>
      </c>
      <c r="P155" s="140">
        <f t="shared" ref="P155:P186" si="11">O155*H155</f>
        <v>0</v>
      </c>
      <c r="Q155" s="140">
        <v>0</v>
      </c>
      <c r="R155" s="140">
        <f t="shared" ref="R155:R186" si="12">Q155*H155</f>
        <v>0</v>
      </c>
      <c r="S155" s="140">
        <v>0</v>
      </c>
      <c r="T155" s="141">
        <f t="shared" ref="T155:T186" si="13">S155*H155</f>
        <v>0</v>
      </c>
      <c r="AR155" s="142" t="s">
        <v>190</v>
      </c>
      <c r="AT155" s="142" t="s">
        <v>170</v>
      </c>
      <c r="AU155" s="142" t="s">
        <v>21</v>
      </c>
      <c r="AY155" s="13" t="s">
        <v>169</v>
      </c>
      <c r="BE155" s="143">
        <f t="shared" ref="BE155:BE179" si="14">IF(N155="základní",J155,0)</f>
        <v>0</v>
      </c>
      <c r="BF155" s="143">
        <f t="shared" ref="BF155:BF179" si="15">IF(N155="snížená",J155,0)</f>
        <v>0</v>
      </c>
      <c r="BG155" s="143">
        <f t="shared" ref="BG155:BG179" si="16">IF(N155="zákl. přenesená",J155,0)</f>
        <v>0</v>
      </c>
      <c r="BH155" s="143">
        <f t="shared" ref="BH155:BH179" si="17">IF(N155="sníž. přenesená",J155,0)</f>
        <v>0</v>
      </c>
      <c r="BI155" s="143">
        <f t="shared" ref="BI155:BI179" si="18">IF(N155="nulová",J155,0)</f>
        <v>0</v>
      </c>
      <c r="BJ155" s="13" t="s">
        <v>21</v>
      </c>
      <c r="BK155" s="143">
        <f t="shared" ref="BK155:BK179" si="19">ROUND(I155*H155,2)</f>
        <v>0</v>
      </c>
      <c r="BL155" s="13" t="s">
        <v>190</v>
      </c>
      <c r="BM155" s="142" t="s">
        <v>1619</v>
      </c>
    </row>
    <row r="156" spans="2:65" s="1" customFormat="1" ht="24.2" customHeight="1">
      <c r="B156" s="28"/>
      <c r="C156" s="130" t="s">
        <v>308</v>
      </c>
      <c r="D156" s="130" t="s">
        <v>170</v>
      </c>
      <c r="E156" s="131" t="s">
        <v>1620</v>
      </c>
      <c r="F156" s="132" t="s">
        <v>1621</v>
      </c>
      <c r="G156" s="133" t="s">
        <v>173</v>
      </c>
      <c r="H156" s="134">
        <v>2</v>
      </c>
      <c r="I156" s="135"/>
      <c r="J156" s="136">
        <f t="shared" si="10"/>
        <v>0</v>
      </c>
      <c r="K156" s="132" t="s">
        <v>174</v>
      </c>
      <c r="L156" s="137"/>
      <c r="M156" s="138" t="s">
        <v>1</v>
      </c>
      <c r="N156" s="139" t="s">
        <v>47</v>
      </c>
      <c r="P156" s="140">
        <f t="shared" si="11"/>
        <v>0</v>
      </c>
      <c r="Q156" s="140">
        <v>0</v>
      </c>
      <c r="R156" s="140">
        <f t="shared" si="12"/>
        <v>0</v>
      </c>
      <c r="S156" s="140">
        <v>0</v>
      </c>
      <c r="T156" s="141">
        <f t="shared" si="13"/>
        <v>0</v>
      </c>
      <c r="AR156" s="142" t="s">
        <v>185</v>
      </c>
      <c r="AT156" s="142" t="s">
        <v>170</v>
      </c>
      <c r="AU156" s="142" t="s">
        <v>21</v>
      </c>
      <c r="AY156" s="13" t="s">
        <v>169</v>
      </c>
      <c r="BE156" s="143">
        <f t="shared" si="14"/>
        <v>0</v>
      </c>
      <c r="BF156" s="143">
        <f t="shared" si="15"/>
        <v>0</v>
      </c>
      <c r="BG156" s="143">
        <f t="shared" si="16"/>
        <v>0</v>
      </c>
      <c r="BH156" s="143">
        <f t="shared" si="17"/>
        <v>0</v>
      </c>
      <c r="BI156" s="143">
        <f t="shared" si="18"/>
        <v>0</v>
      </c>
      <c r="BJ156" s="13" t="s">
        <v>21</v>
      </c>
      <c r="BK156" s="143">
        <f t="shared" si="19"/>
        <v>0</v>
      </c>
      <c r="BL156" s="13" t="s">
        <v>185</v>
      </c>
      <c r="BM156" s="142" t="s">
        <v>1622</v>
      </c>
    </row>
    <row r="157" spans="2:65" s="1" customFormat="1" ht="21.75" customHeight="1">
      <c r="B157" s="28"/>
      <c r="C157" s="130" t="s">
        <v>312</v>
      </c>
      <c r="D157" s="130" t="s">
        <v>170</v>
      </c>
      <c r="E157" s="131" t="s">
        <v>1623</v>
      </c>
      <c r="F157" s="132" t="s">
        <v>1624</v>
      </c>
      <c r="G157" s="133" t="s">
        <v>173</v>
      </c>
      <c r="H157" s="134">
        <v>2</v>
      </c>
      <c r="I157" s="135"/>
      <c r="J157" s="136">
        <f t="shared" si="10"/>
        <v>0</v>
      </c>
      <c r="K157" s="132" t="s">
        <v>174</v>
      </c>
      <c r="L157" s="137"/>
      <c r="M157" s="138" t="s">
        <v>1</v>
      </c>
      <c r="N157" s="139" t="s">
        <v>47</v>
      </c>
      <c r="P157" s="140">
        <f t="shared" si="11"/>
        <v>0</v>
      </c>
      <c r="Q157" s="140">
        <v>0</v>
      </c>
      <c r="R157" s="140">
        <f t="shared" si="12"/>
        <v>0</v>
      </c>
      <c r="S157" s="140">
        <v>0</v>
      </c>
      <c r="T157" s="141">
        <f t="shared" si="13"/>
        <v>0</v>
      </c>
      <c r="AR157" s="142" t="s">
        <v>185</v>
      </c>
      <c r="AT157" s="142" t="s">
        <v>170</v>
      </c>
      <c r="AU157" s="142" t="s">
        <v>21</v>
      </c>
      <c r="AY157" s="13" t="s">
        <v>169</v>
      </c>
      <c r="BE157" s="143">
        <f t="shared" si="14"/>
        <v>0</v>
      </c>
      <c r="BF157" s="143">
        <f t="shared" si="15"/>
        <v>0</v>
      </c>
      <c r="BG157" s="143">
        <f t="shared" si="16"/>
        <v>0</v>
      </c>
      <c r="BH157" s="143">
        <f t="shared" si="17"/>
        <v>0</v>
      </c>
      <c r="BI157" s="143">
        <f t="shared" si="18"/>
        <v>0</v>
      </c>
      <c r="BJ157" s="13" t="s">
        <v>21</v>
      </c>
      <c r="BK157" s="143">
        <f t="shared" si="19"/>
        <v>0</v>
      </c>
      <c r="BL157" s="13" t="s">
        <v>185</v>
      </c>
      <c r="BM157" s="142" t="s">
        <v>1625</v>
      </c>
    </row>
    <row r="158" spans="2:65" s="1" customFormat="1" ht="24.2" customHeight="1">
      <c r="B158" s="28"/>
      <c r="C158" s="130" t="s">
        <v>316</v>
      </c>
      <c r="D158" s="130" t="s">
        <v>170</v>
      </c>
      <c r="E158" s="131" t="s">
        <v>1626</v>
      </c>
      <c r="F158" s="132" t="s">
        <v>1627</v>
      </c>
      <c r="G158" s="133" t="s">
        <v>173</v>
      </c>
      <c r="H158" s="134">
        <v>2</v>
      </c>
      <c r="I158" s="135"/>
      <c r="J158" s="136">
        <f t="shared" si="10"/>
        <v>0</v>
      </c>
      <c r="K158" s="132" t="s">
        <v>174</v>
      </c>
      <c r="L158" s="137"/>
      <c r="M158" s="138" t="s">
        <v>1</v>
      </c>
      <c r="N158" s="139" t="s">
        <v>47</v>
      </c>
      <c r="P158" s="140">
        <f t="shared" si="11"/>
        <v>0</v>
      </c>
      <c r="Q158" s="140">
        <v>0</v>
      </c>
      <c r="R158" s="140">
        <f t="shared" si="12"/>
        <v>0</v>
      </c>
      <c r="S158" s="140">
        <v>0</v>
      </c>
      <c r="T158" s="141">
        <f t="shared" si="13"/>
        <v>0</v>
      </c>
      <c r="AR158" s="142" t="s">
        <v>185</v>
      </c>
      <c r="AT158" s="142" t="s">
        <v>170</v>
      </c>
      <c r="AU158" s="142" t="s">
        <v>21</v>
      </c>
      <c r="AY158" s="13" t="s">
        <v>169</v>
      </c>
      <c r="BE158" s="143">
        <f t="shared" si="14"/>
        <v>0</v>
      </c>
      <c r="BF158" s="143">
        <f t="shared" si="15"/>
        <v>0</v>
      </c>
      <c r="BG158" s="143">
        <f t="shared" si="16"/>
        <v>0</v>
      </c>
      <c r="BH158" s="143">
        <f t="shared" si="17"/>
        <v>0</v>
      </c>
      <c r="BI158" s="143">
        <f t="shared" si="18"/>
        <v>0</v>
      </c>
      <c r="BJ158" s="13" t="s">
        <v>21</v>
      </c>
      <c r="BK158" s="143">
        <f t="shared" si="19"/>
        <v>0</v>
      </c>
      <c r="BL158" s="13" t="s">
        <v>185</v>
      </c>
      <c r="BM158" s="142" t="s">
        <v>1628</v>
      </c>
    </row>
    <row r="159" spans="2:65" s="1" customFormat="1" ht="24.2" customHeight="1">
      <c r="B159" s="28"/>
      <c r="C159" s="130" t="s">
        <v>320</v>
      </c>
      <c r="D159" s="130" t="s">
        <v>170</v>
      </c>
      <c r="E159" s="131" t="s">
        <v>1629</v>
      </c>
      <c r="F159" s="132" t="s">
        <v>1630</v>
      </c>
      <c r="G159" s="133" t="s">
        <v>173</v>
      </c>
      <c r="H159" s="134">
        <v>2</v>
      </c>
      <c r="I159" s="135"/>
      <c r="J159" s="136">
        <f t="shared" si="10"/>
        <v>0</v>
      </c>
      <c r="K159" s="132" t="s">
        <v>174</v>
      </c>
      <c r="L159" s="137"/>
      <c r="M159" s="138" t="s">
        <v>1</v>
      </c>
      <c r="N159" s="139" t="s">
        <v>47</v>
      </c>
      <c r="P159" s="140">
        <f t="shared" si="11"/>
        <v>0</v>
      </c>
      <c r="Q159" s="140">
        <v>0</v>
      </c>
      <c r="R159" s="140">
        <f t="shared" si="12"/>
        <v>0</v>
      </c>
      <c r="S159" s="140">
        <v>0</v>
      </c>
      <c r="T159" s="141">
        <f t="shared" si="13"/>
        <v>0</v>
      </c>
      <c r="AR159" s="142" t="s">
        <v>185</v>
      </c>
      <c r="AT159" s="142" t="s">
        <v>170</v>
      </c>
      <c r="AU159" s="142" t="s">
        <v>21</v>
      </c>
      <c r="AY159" s="13" t="s">
        <v>169</v>
      </c>
      <c r="BE159" s="143">
        <f t="shared" si="14"/>
        <v>0</v>
      </c>
      <c r="BF159" s="143">
        <f t="shared" si="15"/>
        <v>0</v>
      </c>
      <c r="BG159" s="143">
        <f t="shared" si="16"/>
        <v>0</v>
      </c>
      <c r="BH159" s="143">
        <f t="shared" si="17"/>
        <v>0</v>
      </c>
      <c r="BI159" s="143">
        <f t="shared" si="18"/>
        <v>0</v>
      </c>
      <c r="BJ159" s="13" t="s">
        <v>21</v>
      </c>
      <c r="BK159" s="143">
        <f t="shared" si="19"/>
        <v>0</v>
      </c>
      <c r="BL159" s="13" t="s">
        <v>185</v>
      </c>
      <c r="BM159" s="142" t="s">
        <v>1631</v>
      </c>
    </row>
    <row r="160" spans="2:65" s="1" customFormat="1" ht="62.65" customHeight="1">
      <c r="B160" s="28"/>
      <c r="C160" s="144" t="s">
        <v>324</v>
      </c>
      <c r="D160" s="144" t="s">
        <v>182</v>
      </c>
      <c r="E160" s="145" t="s">
        <v>1632</v>
      </c>
      <c r="F160" s="146" t="s">
        <v>1633</v>
      </c>
      <c r="G160" s="147" t="s">
        <v>173</v>
      </c>
      <c r="H160" s="148">
        <v>1</v>
      </c>
      <c r="I160" s="149"/>
      <c r="J160" s="150">
        <f t="shared" si="10"/>
        <v>0</v>
      </c>
      <c r="K160" s="146" t="s">
        <v>174</v>
      </c>
      <c r="L160" s="28"/>
      <c r="M160" s="151" t="s">
        <v>1</v>
      </c>
      <c r="N160" s="152" t="s">
        <v>47</v>
      </c>
      <c r="P160" s="140">
        <f t="shared" si="11"/>
        <v>0</v>
      </c>
      <c r="Q160" s="140">
        <v>0</v>
      </c>
      <c r="R160" s="140">
        <f t="shared" si="12"/>
        <v>0</v>
      </c>
      <c r="S160" s="140">
        <v>0</v>
      </c>
      <c r="T160" s="141">
        <f t="shared" si="13"/>
        <v>0</v>
      </c>
      <c r="AR160" s="142" t="s">
        <v>185</v>
      </c>
      <c r="AT160" s="142" t="s">
        <v>182</v>
      </c>
      <c r="AU160" s="142" t="s">
        <v>21</v>
      </c>
      <c r="AY160" s="13" t="s">
        <v>169</v>
      </c>
      <c r="BE160" s="143">
        <f t="shared" si="14"/>
        <v>0</v>
      </c>
      <c r="BF160" s="143">
        <f t="shared" si="15"/>
        <v>0</v>
      </c>
      <c r="BG160" s="143">
        <f t="shared" si="16"/>
        <v>0</v>
      </c>
      <c r="BH160" s="143">
        <f t="shared" si="17"/>
        <v>0</v>
      </c>
      <c r="BI160" s="143">
        <f t="shared" si="18"/>
        <v>0</v>
      </c>
      <c r="BJ160" s="13" t="s">
        <v>21</v>
      </c>
      <c r="BK160" s="143">
        <f t="shared" si="19"/>
        <v>0</v>
      </c>
      <c r="BL160" s="13" t="s">
        <v>185</v>
      </c>
      <c r="BM160" s="142" t="s">
        <v>1634</v>
      </c>
    </row>
    <row r="161" spans="2:65" s="1" customFormat="1" ht="49.15" customHeight="1">
      <c r="B161" s="28"/>
      <c r="C161" s="130" t="s">
        <v>328</v>
      </c>
      <c r="D161" s="130" t="s">
        <v>170</v>
      </c>
      <c r="E161" s="131" t="s">
        <v>1635</v>
      </c>
      <c r="F161" s="132" t="s">
        <v>1636</v>
      </c>
      <c r="G161" s="133" t="s">
        <v>173</v>
      </c>
      <c r="H161" s="134">
        <v>1</v>
      </c>
      <c r="I161" s="135"/>
      <c r="J161" s="136">
        <f t="shared" si="10"/>
        <v>0</v>
      </c>
      <c r="K161" s="132" t="s">
        <v>174</v>
      </c>
      <c r="L161" s="137"/>
      <c r="M161" s="138" t="s">
        <v>1</v>
      </c>
      <c r="N161" s="139" t="s">
        <v>47</v>
      </c>
      <c r="P161" s="140">
        <f t="shared" si="11"/>
        <v>0</v>
      </c>
      <c r="Q161" s="140">
        <v>0</v>
      </c>
      <c r="R161" s="140">
        <f t="shared" si="12"/>
        <v>0</v>
      </c>
      <c r="S161" s="140">
        <v>0</v>
      </c>
      <c r="T161" s="141">
        <f t="shared" si="13"/>
        <v>0</v>
      </c>
      <c r="AR161" s="142" t="s">
        <v>190</v>
      </c>
      <c r="AT161" s="142" t="s">
        <v>170</v>
      </c>
      <c r="AU161" s="142" t="s">
        <v>21</v>
      </c>
      <c r="AY161" s="13" t="s">
        <v>169</v>
      </c>
      <c r="BE161" s="143">
        <f t="shared" si="14"/>
        <v>0</v>
      </c>
      <c r="BF161" s="143">
        <f t="shared" si="15"/>
        <v>0</v>
      </c>
      <c r="BG161" s="143">
        <f t="shared" si="16"/>
        <v>0</v>
      </c>
      <c r="BH161" s="143">
        <f t="shared" si="17"/>
        <v>0</v>
      </c>
      <c r="BI161" s="143">
        <f t="shared" si="18"/>
        <v>0</v>
      </c>
      <c r="BJ161" s="13" t="s">
        <v>21</v>
      </c>
      <c r="BK161" s="143">
        <f t="shared" si="19"/>
        <v>0</v>
      </c>
      <c r="BL161" s="13" t="s">
        <v>190</v>
      </c>
      <c r="BM161" s="142" t="s">
        <v>1637</v>
      </c>
    </row>
    <row r="162" spans="2:65" s="1" customFormat="1" ht="24.2" customHeight="1">
      <c r="B162" s="28"/>
      <c r="C162" s="130" t="s">
        <v>332</v>
      </c>
      <c r="D162" s="130" t="s">
        <v>170</v>
      </c>
      <c r="E162" s="131" t="s">
        <v>1638</v>
      </c>
      <c r="F162" s="132" t="s">
        <v>1627</v>
      </c>
      <c r="G162" s="133" t="s">
        <v>173</v>
      </c>
      <c r="H162" s="134">
        <v>2</v>
      </c>
      <c r="I162" s="135"/>
      <c r="J162" s="136">
        <f t="shared" si="10"/>
        <v>0</v>
      </c>
      <c r="K162" s="132" t="s">
        <v>174</v>
      </c>
      <c r="L162" s="137"/>
      <c r="M162" s="138" t="s">
        <v>1</v>
      </c>
      <c r="N162" s="139" t="s">
        <v>47</v>
      </c>
      <c r="P162" s="140">
        <f t="shared" si="11"/>
        <v>0</v>
      </c>
      <c r="Q162" s="140">
        <v>0</v>
      </c>
      <c r="R162" s="140">
        <f t="shared" si="12"/>
        <v>0</v>
      </c>
      <c r="S162" s="140">
        <v>0</v>
      </c>
      <c r="T162" s="141">
        <f t="shared" si="13"/>
        <v>0</v>
      </c>
      <c r="AR162" s="142" t="s">
        <v>190</v>
      </c>
      <c r="AT162" s="142" t="s">
        <v>170</v>
      </c>
      <c r="AU162" s="142" t="s">
        <v>21</v>
      </c>
      <c r="AY162" s="13" t="s">
        <v>169</v>
      </c>
      <c r="BE162" s="143">
        <f t="shared" si="14"/>
        <v>0</v>
      </c>
      <c r="BF162" s="143">
        <f t="shared" si="15"/>
        <v>0</v>
      </c>
      <c r="BG162" s="143">
        <f t="shared" si="16"/>
        <v>0</v>
      </c>
      <c r="BH162" s="143">
        <f t="shared" si="17"/>
        <v>0</v>
      </c>
      <c r="BI162" s="143">
        <f t="shared" si="18"/>
        <v>0</v>
      </c>
      <c r="BJ162" s="13" t="s">
        <v>21</v>
      </c>
      <c r="BK162" s="143">
        <f t="shared" si="19"/>
        <v>0</v>
      </c>
      <c r="BL162" s="13" t="s">
        <v>190</v>
      </c>
      <c r="BM162" s="142" t="s">
        <v>1639</v>
      </c>
    </row>
    <row r="163" spans="2:65" s="1" customFormat="1" ht="21.75" customHeight="1">
      <c r="B163" s="28"/>
      <c r="C163" s="130" t="s">
        <v>336</v>
      </c>
      <c r="D163" s="130" t="s">
        <v>170</v>
      </c>
      <c r="E163" s="131" t="s">
        <v>1640</v>
      </c>
      <c r="F163" s="132" t="s">
        <v>1641</v>
      </c>
      <c r="G163" s="133" t="s">
        <v>173</v>
      </c>
      <c r="H163" s="134">
        <v>1</v>
      </c>
      <c r="I163" s="135"/>
      <c r="J163" s="136">
        <f t="shared" si="10"/>
        <v>0</v>
      </c>
      <c r="K163" s="132" t="s">
        <v>174</v>
      </c>
      <c r="L163" s="137"/>
      <c r="M163" s="138" t="s">
        <v>1</v>
      </c>
      <c r="N163" s="139" t="s">
        <v>47</v>
      </c>
      <c r="P163" s="140">
        <f t="shared" si="11"/>
        <v>0</v>
      </c>
      <c r="Q163" s="140">
        <v>0</v>
      </c>
      <c r="R163" s="140">
        <f t="shared" si="12"/>
        <v>0</v>
      </c>
      <c r="S163" s="140">
        <v>0</v>
      </c>
      <c r="T163" s="141">
        <f t="shared" si="13"/>
        <v>0</v>
      </c>
      <c r="AR163" s="142" t="s">
        <v>190</v>
      </c>
      <c r="AT163" s="142" t="s">
        <v>170</v>
      </c>
      <c r="AU163" s="142" t="s">
        <v>21</v>
      </c>
      <c r="AY163" s="13" t="s">
        <v>169</v>
      </c>
      <c r="BE163" s="143">
        <f t="shared" si="14"/>
        <v>0</v>
      </c>
      <c r="BF163" s="143">
        <f t="shared" si="15"/>
        <v>0</v>
      </c>
      <c r="BG163" s="143">
        <f t="shared" si="16"/>
        <v>0</v>
      </c>
      <c r="BH163" s="143">
        <f t="shared" si="17"/>
        <v>0</v>
      </c>
      <c r="BI163" s="143">
        <f t="shared" si="18"/>
        <v>0</v>
      </c>
      <c r="BJ163" s="13" t="s">
        <v>21</v>
      </c>
      <c r="BK163" s="143">
        <f t="shared" si="19"/>
        <v>0</v>
      </c>
      <c r="BL163" s="13" t="s">
        <v>190</v>
      </c>
      <c r="BM163" s="142" t="s">
        <v>1642</v>
      </c>
    </row>
    <row r="164" spans="2:65" s="1" customFormat="1" ht="24.2" customHeight="1">
      <c r="B164" s="28"/>
      <c r="C164" s="130" t="s">
        <v>340</v>
      </c>
      <c r="D164" s="130" t="s">
        <v>170</v>
      </c>
      <c r="E164" s="131" t="s">
        <v>1620</v>
      </c>
      <c r="F164" s="132" t="s">
        <v>1621</v>
      </c>
      <c r="G164" s="133" t="s">
        <v>173</v>
      </c>
      <c r="H164" s="134">
        <v>1</v>
      </c>
      <c r="I164" s="135"/>
      <c r="J164" s="136">
        <f t="shared" si="10"/>
        <v>0</v>
      </c>
      <c r="K164" s="132" t="s">
        <v>174</v>
      </c>
      <c r="L164" s="137"/>
      <c r="M164" s="138" t="s">
        <v>1</v>
      </c>
      <c r="N164" s="139" t="s">
        <v>47</v>
      </c>
      <c r="P164" s="140">
        <f t="shared" si="11"/>
        <v>0</v>
      </c>
      <c r="Q164" s="140">
        <v>0</v>
      </c>
      <c r="R164" s="140">
        <f t="shared" si="12"/>
        <v>0</v>
      </c>
      <c r="S164" s="140">
        <v>0</v>
      </c>
      <c r="T164" s="141">
        <f t="shared" si="13"/>
        <v>0</v>
      </c>
      <c r="AR164" s="142" t="s">
        <v>190</v>
      </c>
      <c r="AT164" s="142" t="s">
        <v>170</v>
      </c>
      <c r="AU164" s="142" t="s">
        <v>21</v>
      </c>
      <c r="AY164" s="13" t="s">
        <v>169</v>
      </c>
      <c r="BE164" s="143">
        <f t="shared" si="14"/>
        <v>0</v>
      </c>
      <c r="BF164" s="143">
        <f t="shared" si="15"/>
        <v>0</v>
      </c>
      <c r="BG164" s="143">
        <f t="shared" si="16"/>
        <v>0</v>
      </c>
      <c r="BH164" s="143">
        <f t="shared" si="17"/>
        <v>0</v>
      </c>
      <c r="BI164" s="143">
        <f t="shared" si="18"/>
        <v>0</v>
      </c>
      <c r="BJ164" s="13" t="s">
        <v>21</v>
      </c>
      <c r="BK164" s="143">
        <f t="shared" si="19"/>
        <v>0</v>
      </c>
      <c r="BL164" s="13" t="s">
        <v>190</v>
      </c>
      <c r="BM164" s="142" t="s">
        <v>1643</v>
      </c>
    </row>
    <row r="165" spans="2:65" s="1" customFormat="1" ht="24.2" customHeight="1">
      <c r="B165" s="28"/>
      <c r="C165" s="130" t="s">
        <v>344</v>
      </c>
      <c r="D165" s="130" t="s">
        <v>170</v>
      </c>
      <c r="E165" s="131" t="s">
        <v>1644</v>
      </c>
      <c r="F165" s="132" t="s">
        <v>1645</v>
      </c>
      <c r="G165" s="133" t="s">
        <v>173</v>
      </c>
      <c r="H165" s="134">
        <v>7</v>
      </c>
      <c r="I165" s="135"/>
      <c r="J165" s="136">
        <f t="shared" si="10"/>
        <v>0</v>
      </c>
      <c r="K165" s="132" t="s">
        <v>174</v>
      </c>
      <c r="L165" s="137"/>
      <c r="M165" s="138" t="s">
        <v>1</v>
      </c>
      <c r="N165" s="139" t="s">
        <v>47</v>
      </c>
      <c r="P165" s="140">
        <f t="shared" si="11"/>
        <v>0</v>
      </c>
      <c r="Q165" s="140">
        <v>0</v>
      </c>
      <c r="R165" s="140">
        <f t="shared" si="12"/>
        <v>0</v>
      </c>
      <c r="S165" s="140">
        <v>0</v>
      </c>
      <c r="T165" s="141">
        <f t="shared" si="13"/>
        <v>0</v>
      </c>
      <c r="AR165" s="142" t="s">
        <v>185</v>
      </c>
      <c r="AT165" s="142" t="s">
        <v>170</v>
      </c>
      <c r="AU165" s="142" t="s">
        <v>21</v>
      </c>
      <c r="AY165" s="13" t="s">
        <v>169</v>
      </c>
      <c r="BE165" s="143">
        <f t="shared" si="14"/>
        <v>0</v>
      </c>
      <c r="BF165" s="143">
        <f t="shared" si="15"/>
        <v>0</v>
      </c>
      <c r="BG165" s="143">
        <f t="shared" si="16"/>
        <v>0</v>
      </c>
      <c r="BH165" s="143">
        <f t="shared" si="17"/>
        <v>0</v>
      </c>
      <c r="BI165" s="143">
        <f t="shared" si="18"/>
        <v>0</v>
      </c>
      <c r="BJ165" s="13" t="s">
        <v>21</v>
      </c>
      <c r="BK165" s="143">
        <f t="shared" si="19"/>
        <v>0</v>
      </c>
      <c r="BL165" s="13" t="s">
        <v>185</v>
      </c>
      <c r="BM165" s="142" t="s">
        <v>1646</v>
      </c>
    </row>
    <row r="166" spans="2:65" s="1" customFormat="1" ht="16.5" customHeight="1">
      <c r="B166" s="28"/>
      <c r="C166" s="144" t="s">
        <v>348</v>
      </c>
      <c r="D166" s="144" t="s">
        <v>182</v>
      </c>
      <c r="E166" s="145" t="s">
        <v>1453</v>
      </c>
      <c r="F166" s="146" t="s">
        <v>1454</v>
      </c>
      <c r="G166" s="147" t="s">
        <v>961</v>
      </c>
      <c r="H166" s="148">
        <v>345</v>
      </c>
      <c r="I166" s="149"/>
      <c r="J166" s="150">
        <f t="shared" si="10"/>
        <v>0</v>
      </c>
      <c r="K166" s="146" t="s">
        <v>174</v>
      </c>
      <c r="L166" s="28"/>
      <c r="M166" s="151" t="s">
        <v>1</v>
      </c>
      <c r="N166" s="152" t="s">
        <v>47</v>
      </c>
      <c r="P166" s="140">
        <f t="shared" si="11"/>
        <v>0</v>
      </c>
      <c r="Q166" s="140">
        <v>0</v>
      </c>
      <c r="R166" s="140">
        <f t="shared" si="12"/>
        <v>0</v>
      </c>
      <c r="S166" s="140">
        <v>0</v>
      </c>
      <c r="T166" s="141">
        <f t="shared" si="13"/>
        <v>0</v>
      </c>
      <c r="AR166" s="142" t="s">
        <v>185</v>
      </c>
      <c r="AT166" s="142" t="s">
        <v>182</v>
      </c>
      <c r="AU166" s="142" t="s">
        <v>21</v>
      </c>
      <c r="AY166" s="13" t="s">
        <v>169</v>
      </c>
      <c r="BE166" s="143">
        <f t="shared" si="14"/>
        <v>0</v>
      </c>
      <c r="BF166" s="143">
        <f t="shared" si="15"/>
        <v>0</v>
      </c>
      <c r="BG166" s="143">
        <f t="shared" si="16"/>
        <v>0</v>
      </c>
      <c r="BH166" s="143">
        <f t="shared" si="17"/>
        <v>0</v>
      </c>
      <c r="BI166" s="143">
        <f t="shared" si="18"/>
        <v>0</v>
      </c>
      <c r="BJ166" s="13" t="s">
        <v>21</v>
      </c>
      <c r="BK166" s="143">
        <f t="shared" si="19"/>
        <v>0</v>
      </c>
      <c r="BL166" s="13" t="s">
        <v>185</v>
      </c>
      <c r="BM166" s="142" t="s">
        <v>1647</v>
      </c>
    </row>
    <row r="167" spans="2:65" s="1" customFormat="1" ht="24.2" customHeight="1">
      <c r="B167" s="28"/>
      <c r="C167" s="130" t="s">
        <v>352</v>
      </c>
      <c r="D167" s="130" t="s">
        <v>170</v>
      </c>
      <c r="E167" s="131" t="s">
        <v>1456</v>
      </c>
      <c r="F167" s="132" t="s">
        <v>1457</v>
      </c>
      <c r="G167" s="133" t="s">
        <v>961</v>
      </c>
      <c r="H167" s="134">
        <v>345</v>
      </c>
      <c r="I167" s="135"/>
      <c r="J167" s="136">
        <f t="shared" si="10"/>
        <v>0</v>
      </c>
      <c r="K167" s="132" t="s">
        <v>174</v>
      </c>
      <c r="L167" s="137"/>
      <c r="M167" s="138" t="s">
        <v>1</v>
      </c>
      <c r="N167" s="139" t="s">
        <v>47</v>
      </c>
      <c r="P167" s="140">
        <f t="shared" si="11"/>
        <v>0</v>
      </c>
      <c r="Q167" s="140">
        <v>0</v>
      </c>
      <c r="R167" s="140">
        <f t="shared" si="12"/>
        <v>0</v>
      </c>
      <c r="S167" s="140">
        <v>0</v>
      </c>
      <c r="T167" s="141">
        <f t="shared" si="13"/>
        <v>0</v>
      </c>
      <c r="AR167" s="142" t="s">
        <v>190</v>
      </c>
      <c r="AT167" s="142" t="s">
        <v>170</v>
      </c>
      <c r="AU167" s="142" t="s">
        <v>21</v>
      </c>
      <c r="AY167" s="13" t="s">
        <v>169</v>
      </c>
      <c r="BE167" s="143">
        <f t="shared" si="14"/>
        <v>0</v>
      </c>
      <c r="BF167" s="143">
        <f t="shared" si="15"/>
        <v>0</v>
      </c>
      <c r="BG167" s="143">
        <f t="shared" si="16"/>
        <v>0</v>
      </c>
      <c r="BH167" s="143">
        <f t="shared" si="17"/>
        <v>0</v>
      </c>
      <c r="BI167" s="143">
        <f t="shared" si="18"/>
        <v>0</v>
      </c>
      <c r="BJ167" s="13" t="s">
        <v>21</v>
      </c>
      <c r="BK167" s="143">
        <f t="shared" si="19"/>
        <v>0</v>
      </c>
      <c r="BL167" s="13" t="s">
        <v>190</v>
      </c>
      <c r="BM167" s="142" t="s">
        <v>1648</v>
      </c>
    </row>
    <row r="168" spans="2:65" s="1" customFormat="1" ht="101.25" customHeight="1">
      <c r="B168" s="28"/>
      <c r="C168" s="144" t="s">
        <v>356</v>
      </c>
      <c r="D168" s="144" t="s">
        <v>182</v>
      </c>
      <c r="E168" s="145" t="s">
        <v>1459</v>
      </c>
      <c r="F168" s="146" t="s">
        <v>802</v>
      </c>
      <c r="G168" s="147" t="s">
        <v>173</v>
      </c>
      <c r="H168" s="148">
        <v>1</v>
      </c>
      <c r="I168" s="149"/>
      <c r="J168" s="150">
        <f t="shared" si="10"/>
        <v>0</v>
      </c>
      <c r="K168" s="146" t="s">
        <v>174</v>
      </c>
      <c r="L168" s="28"/>
      <c r="M168" s="151" t="s">
        <v>1</v>
      </c>
      <c r="N168" s="152" t="s">
        <v>47</v>
      </c>
      <c r="P168" s="140">
        <f t="shared" si="11"/>
        <v>0</v>
      </c>
      <c r="Q168" s="140">
        <v>0</v>
      </c>
      <c r="R168" s="140">
        <f t="shared" si="12"/>
        <v>0</v>
      </c>
      <c r="S168" s="140">
        <v>0</v>
      </c>
      <c r="T168" s="141">
        <f t="shared" si="13"/>
        <v>0</v>
      </c>
      <c r="AR168" s="142" t="s">
        <v>185</v>
      </c>
      <c r="AT168" s="142" t="s">
        <v>182</v>
      </c>
      <c r="AU168" s="142" t="s">
        <v>21</v>
      </c>
      <c r="AY168" s="13" t="s">
        <v>169</v>
      </c>
      <c r="BE168" s="143">
        <f t="shared" si="14"/>
        <v>0</v>
      </c>
      <c r="BF168" s="143">
        <f t="shared" si="15"/>
        <v>0</v>
      </c>
      <c r="BG168" s="143">
        <f t="shared" si="16"/>
        <v>0</v>
      </c>
      <c r="BH168" s="143">
        <f t="shared" si="17"/>
        <v>0</v>
      </c>
      <c r="BI168" s="143">
        <f t="shared" si="18"/>
        <v>0</v>
      </c>
      <c r="BJ168" s="13" t="s">
        <v>21</v>
      </c>
      <c r="BK168" s="143">
        <f t="shared" si="19"/>
        <v>0</v>
      </c>
      <c r="BL168" s="13" t="s">
        <v>185</v>
      </c>
      <c r="BM168" s="142" t="s">
        <v>1649</v>
      </c>
    </row>
    <row r="169" spans="2:65" s="1" customFormat="1" ht="33" customHeight="1">
      <c r="B169" s="28"/>
      <c r="C169" s="144" t="s">
        <v>360</v>
      </c>
      <c r="D169" s="144" t="s">
        <v>182</v>
      </c>
      <c r="E169" s="145" t="s">
        <v>1461</v>
      </c>
      <c r="F169" s="146" t="s">
        <v>1462</v>
      </c>
      <c r="G169" s="147" t="s">
        <v>173</v>
      </c>
      <c r="H169" s="148">
        <v>4</v>
      </c>
      <c r="I169" s="149"/>
      <c r="J169" s="150">
        <f t="shared" si="10"/>
        <v>0</v>
      </c>
      <c r="K169" s="146" t="s">
        <v>174</v>
      </c>
      <c r="L169" s="28"/>
      <c r="M169" s="151" t="s">
        <v>1</v>
      </c>
      <c r="N169" s="152" t="s">
        <v>47</v>
      </c>
      <c r="P169" s="140">
        <f t="shared" si="11"/>
        <v>0</v>
      </c>
      <c r="Q169" s="140">
        <v>0</v>
      </c>
      <c r="R169" s="140">
        <f t="shared" si="12"/>
        <v>0</v>
      </c>
      <c r="S169" s="140">
        <v>0</v>
      </c>
      <c r="T169" s="141">
        <f t="shared" si="13"/>
        <v>0</v>
      </c>
      <c r="AR169" s="142" t="s">
        <v>185</v>
      </c>
      <c r="AT169" s="142" t="s">
        <v>182</v>
      </c>
      <c r="AU169" s="142" t="s">
        <v>21</v>
      </c>
      <c r="AY169" s="13" t="s">
        <v>169</v>
      </c>
      <c r="BE169" s="143">
        <f t="shared" si="14"/>
        <v>0</v>
      </c>
      <c r="BF169" s="143">
        <f t="shared" si="15"/>
        <v>0</v>
      </c>
      <c r="BG169" s="143">
        <f t="shared" si="16"/>
        <v>0</v>
      </c>
      <c r="BH169" s="143">
        <f t="shared" si="17"/>
        <v>0</v>
      </c>
      <c r="BI169" s="143">
        <f t="shared" si="18"/>
        <v>0</v>
      </c>
      <c r="BJ169" s="13" t="s">
        <v>21</v>
      </c>
      <c r="BK169" s="143">
        <f t="shared" si="19"/>
        <v>0</v>
      </c>
      <c r="BL169" s="13" t="s">
        <v>185</v>
      </c>
      <c r="BM169" s="142" t="s">
        <v>1650</v>
      </c>
    </row>
    <row r="170" spans="2:65" s="1" customFormat="1" ht="114.95" customHeight="1">
      <c r="B170" s="28"/>
      <c r="C170" s="144" t="s">
        <v>364</v>
      </c>
      <c r="D170" s="144" t="s">
        <v>182</v>
      </c>
      <c r="E170" s="145" t="s">
        <v>1464</v>
      </c>
      <c r="F170" s="146" t="s">
        <v>1465</v>
      </c>
      <c r="G170" s="147" t="s">
        <v>173</v>
      </c>
      <c r="H170" s="148">
        <v>1</v>
      </c>
      <c r="I170" s="149"/>
      <c r="J170" s="150">
        <f t="shared" si="10"/>
        <v>0</v>
      </c>
      <c r="K170" s="146" t="s">
        <v>174</v>
      </c>
      <c r="L170" s="28"/>
      <c r="M170" s="151" t="s">
        <v>1</v>
      </c>
      <c r="N170" s="152" t="s">
        <v>47</v>
      </c>
      <c r="P170" s="140">
        <f t="shared" si="11"/>
        <v>0</v>
      </c>
      <c r="Q170" s="140">
        <v>0</v>
      </c>
      <c r="R170" s="140">
        <f t="shared" si="12"/>
        <v>0</v>
      </c>
      <c r="S170" s="140">
        <v>0</v>
      </c>
      <c r="T170" s="141">
        <f t="shared" si="13"/>
        <v>0</v>
      </c>
      <c r="AR170" s="142" t="s">
        <v>185</v>
      </c>
      <c r="AT170" s="142" t="s">
        <v>182</v>
      </c>
      <c r="AU170" s="142" t="s">
        <v>21</v>
      </c>
      <c r="AY170" s="13" t="s">
        <v>169</v>
      </c>
      <c r="BE170" s="143">
        <f t="shared" si="14"/>
        <v>0</v>
      </c>
      <c r="BF170" s="143">
        <f t="shared" si="15"/>
        <v>0</v>
      </c>
      <c r="BG170" s="143">
        <f t="shared" si="16"/>
        <v>0</v>
      </c>
      <c r="BH170" s="143">
        <f t="shared" si="17"/>
        <v>0</v>
      </c>
      <c r="BI170" s="143">
        <f t="shared" si="18"/>
        <v>0</v>
      </c>
      <c r="BJ170" s="13" t="s">
        <v>21</v>
      </c>
      <c r="BK170" s="143">
        <f t="shared" si="19"/>
        <v>0</v>
      </c>
      <c r="BL170" s="13" t="s">
        <v>185</v>
      </c>
      <c r="BM170" s="142" t="s">
        <v>1651</v>
      </c>
    </row>
    <row r="171" spans="2:65" s="1" customFormat="1" ht="49.15" customHeight="1">
      <c r="B171" s="28"/>
      <c r="C171" s="144" t="s">
        <v>368</v>
      </c>
      <c r="D171" s="144" t="s">
        <v>182</v>
      </c>
      <c r="E171" s="145" t="s">
        <v>1467</v>
      </c>
      <c r="F171" s="146" t="s">
        <v>1468</v>
      </c>
      <c r="G171" s="147" t="s">
        <v>173</v>
      </c>
      <c r="H171" s="148">
        <v>4</v>
      </c>
      <c r="I171" s="149"/>
      <c r="J171" s="150">
        <f t="shared" si="10"/>
        <v>0</v>
      </c>
      <c r="K171" s="146" t="s">
        <v>174</v>
      </c>
      <c r="L171" s="28"/>
      <c r="M171" s="151" t="s">
        <v>1</v>
      </c>
      <c r="N171" s="152" t="s">
        <v>47</v>
      </c>
      <c r="P171" s="140">
        <f t="shared" si="11"/>
        <v>0</v>
      </c>
      <c r="Q171" s="140">
        <v>0</v>
      </c>
      <c r="R171" s="140">
        <f t="shared" si="12"/>
        <v>0</v>
      </c>
      <c r="S171" s="140">
        <v>0</v>
      </c>
      <c r="T171" s="141">
        <f t="shared" si="13"/>
        <v>0</v>
      </c>
      <c r="AR171" s="142" t="s">
        <v>185</v>
      </c>
      <c r="AT171" s="142" t="s">
        <v>182</v>
      </c>
      <c r="AU171" s="142" t="s">
        <v>21</v>
      </c>
      <c r="AY171" s="13" t="s">
        <v>169</v>
      </c>
      <c r="BE171" s="143">
        <f t="shared" si="14"/>
        <v>0</v>
      </c>
      <c r="BF171" s="143">
        <f t="shared" si="15"/>
        <v>0</v>
      </c>
      <c r="BG171" s="143">
        <f t="shared" si="16"/>
        <v>0</v>
      </c>
      <c r="BH171" s="143">
        <f t="shared" si="17"/>
        <v>0</v>
      </c>
      <c r="BI171" s="143">
        <f t="shared" si="18"/>
        <v>0</v>
      </c>
      <c r="BJ171" s="13" t="s">
        <v>21</v>
      </c>
      <c r="BK171" s="143">
        <f t="shared" si="19"/>
        <v>0</v>
      </c>
      <c r="BL171" s="13" t="s">
        <v>185</v>
      </c>
      <c r="BM171" s="142" t="s">
        <v>1652</v>
      </c>
    </row>
    <row r="172" spans="2:65" s="1" customFormat="1" ht="49.15" customHeight="1">
      <c r="B172" s="28"/>
      <c r="C172" s="144" t="s">
        <v>372</v>
      </c>
      <c r="D172" s="144" t="s">
        <v>182</v>
      </c>
      <c r="E172" s="145" t="s">
        <v>1470</v>
      </c>
      <c r="F172" s="146" t="s">
        <v>1337</v>
      </c>
      <c r="G172" s="147" t="s">
        <v>815</v>
      </c>
      <c r="H172" s="148">
        <v>20</v>
      </c>
      <c r="I172" s="149"/>
      <c r="J172" s="150">
        <f t="shared" si="10"/>
        <v>0</v>
      </c>
      <c r="K172" s="146" t="s">
        <v>174</v>
      </c>
      <c r="L172" s="28"/>
      <c r="M172" s="151" t="s">
        <v>1</v>
      </c>
      <c r="N172" s="152" t="s">
        <v>47</v>
      </c>
      <c r="P172" s="140">
        <f t="shared" si="11"/>
        <v>0</v>
      </c>
      <c r="Q172" s="140">
        <v>0</v>
      </c>
      <c r="R172" s="140">
        <f t="shared" si="12"/>
        <v>0</v>
      </c>
      <c r="S172" s="140">
        <v>0</v>
      </c>
      <c r="T172" s="141">
        <f t="shared" si="13"/>
        <v>0</v>
      </c>
      <c r="AR172" s="142" t="s">
        <v>185</v>
      </c>
      <c r="AT172" s="142" t="s">
        <v>182</v>
      </c>
      <c r="AU172" s="142" t="s">
        <v>21</v>
      </c>
      <c r="AY172" s="13" t="s">
        <v>169</v>
      </c>
      <c r="BE172" s="143">
        <f t="shared" si="14"/>
        <v>0</v>
      </c>
      <c r="BF172" s="143">
        <f t="shared" si="15"/>
        <v>0</v>
      </c>
      <c r="BG172" s="143">
        <f t="shared" si="16"/>
        <v>0</v>
      </c>
      <c r="BH172" s="143">
        <f t="shared" si="17"/>
        <v>0</v>
      </c>
      <c r="BI172" s="143">
        <f t="shared" si="18"/>
        <v>0</v>
      </c>
      <c r="BJ172" s="13" t="s">
        <v>21</v>
      </c>
      <c r="BK172" s="143">
        <f t="shared" si="19"/>
        <v>0</v>
      </c>
      <c r="BL172" s="13" t="s">
        <v>185</v>
      </c>
      <c r="BM172" s="142" t="s">
        <v>1653</v>
      </c>
    </row>
    <row r="173" spans="2:65" s="1" customFormat="1" ht="76.349999999999994" customHeight="1">
      <c r="B173" s="28"/>
      <c r="C173" s="144" t="s">
        <v>376</v>
      </c>
      <c r="D173" s="144" t="s">
        <v>182</v>
      </c>
      <c r="E173" s="145" t="s">
        <v>1472</v>
      </c>
      <c r="F173" s="146" t="s">
        <v>1340</v>
      </c>
      <c r="G173" s="147" t="s">
        <v>815</v>
      </c>
      <c r="H173" s="148">
        <v>16</v>
      </c>
      <c r="I173" s="149"/>
      <c r="J173" s="150">
        <f t="shared" si="10"/>
        <v>0</v>
      </c>
      <c r="K173" s="146" t="s">
        <v>174</v>
      </c>
      <c r="L173" s="28"/>
      <c r="M173" s="151" t="s">
        <v>1</v>
      </c>
      <c r="N173" s="152" t="s">
        <v>47</v>
      </c>
      <c r="P173" s="140">
        <f t="shared" si="11"/>
        <v>0</v>
      </c>
      <c r="Q173" s="140">
        <v>0</v>
      </c>
      <c r="R173" s="140">
        <f t="shared" si="12"/>
        <v>0</v>
      </c>
      <c r="S173" s="140">
        <v>0</v>
      </c>
      <c r="T173" s="141">
        <f t="shared" si="13"/>
        <v>0</v>
      </c>
      <c r="AR173" s="142" t="s">
        <v>185</v>
      </c>
      <c r="AT173" s="142" t="s">
        <v>182</v>
      </c>
      <c r="AU173" s="142" t="s">
        <v>21</v>
      </c>
      <c r="AY173" s="13" t="s">
        <v>169</v>
      </c>
      <c r="BE173" s="143">
        <f t="shared" si="14"/>
        <v>0</v>
      </c>
      <c r="BF173" s="143">
        <f t="shared" si="15"/>
        <v>0</v>
      </c>
      <c r="BG173" s="143">
        <f t="shared" si="16"/>
        <v>0</v>
      </c>
      <c r="BH173" s="143">
        <f t="shared" si="17"/>
        <v>0</v>
      </c>
      <c r="BI173" s="143">
        <f t="shared" si="18"/>
        <v>0</v>
      </c>
      <c r="BJ173" s="13" t="s">
        <v>21</v>
      </c>
      <c r="BK173" s="143">
        <f t="shared" si="19"/>
        <v>0</v>
      </c>
      <c r="BL173" s="13" t="s">
        <v>185</v>
      </c>
      <c r="BM173" s="142" t="s">
        <v>1654</v>
      </c>
    </row>
    <row r="174" spans="2:65" s="1" customFormat="1" ht="33" customHeight="1">
      <c r="B174" s="28"/>
      <c r="C174" s="144" t="s">
        <v>380</v>
      </c>
      <c r="D174" s="144" t="s">
        <v>182</v>
      </c>
      <c r="E174" s="145" t="s">
        <v>1474</v>
      </c>
      <c r="F174" s="146" t="s">
        <v>814</v>
      </c>
      <c r="G174" s="147" t="s">
        <v>815</v>
      </c>
      <c r="H174" s="148">
        <v>10</v>
      </c>
      <c r="I174" s="149"/>
      <c r="J174" s="150">
        <f t="shared" si="10"/>
        <v>0</v>
      </c>
      <c r="K174" s="146" t="s">
        <v>174</v>
      </c>
      <c r="L174" s="28"/>
      <c r="M174" s="151" t="s">
        <v>1</v>
      </c>
      <c r="N174" s="152" t="s">
        <v>47</v>
      </c>
      <c r="P174" s="140">
        <f t="shared" si="11"/>
        <v>0</v>
      </c>
      <c r="Q174" s="140">
        <v>0</v>
      </c>
      <c r="R174" s="140">
        <f t="shared" si="12"/>
        <v>0</v>
      </c>
      <c r="S174" s="140">
        <v>0</v>
      </c>
      <c r="T174" s="141">
        <f t="shared" si="13"/>
        <v>0</v>
      </c>
      <c r="AR174" s="142" t="s">
        <v>185</v>
      </c>
      <c r="AT174" s="142" t="s">
        <v>182</v>
      </c>
      <c r="AU174" s="142" t="s">
        <v>21</v>
      </c>
      <c r="AY174" s="13" t="s">
        <v>169</v>
      </c>
      <c r="BE174" s="143">
        <f t="shared" si="14"/>
        <v>0</v>
      </c>
      <c r="BF174" s="143">
        <f t="shared" si="15"/>
        <v>0</v>
      </c>
      <c r="BG174" s="143">
        <f t="shared" si="16"/>
        <v>0</v>
      </c>
      <c r="BH174" s="143">
        <f t="shared" si="17"/>
        <v>0</v>
      </c>
      <c r="BI174" s="143">
        <f t="shared" si="18"/>
        <v>0</v>
      </c>
      <c r="BJ174" s="13" t="s">
        <v>21</v>
      </c>
      <c r="BK174" s="143">
        <f t="shared" si="19"/>
        <v>0</v>
      </c>
      <c r="BL174" s="13" t="s">
        <v>185</v>
      </c>
      <c r="BM174" s="142" t="s">
        <v>1655</v>
      </c>
    </row>
    <row r="175" spans="2:65" s="1" customFormat="1" ht="44.25" customHeight="1">
      <c r="B175" s="28"/>
      <c r="C175" s="144" t="s">
        <v>387</v>
      </c>
      <c r="D175" s="144" t="s">
        <v>182</v>
      </c>
      <c r="E175" s="145" t="s">
        <v>1476</v>
      </c>
      <c r="F175" s="146" t="s">
        <v>1477</v>
      </c>
      <c r="G175" s="147" t="s">
        <v>173</v>
      </c>
      <c r="H175" s="148">
        <v>1</v>
      </c>
      <c r="I175" s="149"/>
      <c r="J175" s="150">
        <f t="shared" si="10"/>
        <v>0</v>
      </c>
      <c r="K175" s="146" t="s">
        <v>174</v>
      </c>
      <c r="L175" s="28"/>
      <c r="M175" s="151" t="s">
        <v>1</v>
      </c>
      <c r="N175" s="152" t="s">
        <v>47</v>
      </c>
      <c r="P175" s="140">
        <f t="shared" si="11"/>
        <v>0</v>
      </c>
      <c r="Q175" s="140">
        <v>0</v>
      </c>
      <c r="R175" s="140">
        <f t="shared" si="12"/>
        <v>0</v>
      </c>
      <c r="S175" s="140">
        <v>0</v>
      </c>
      <c r="T175" s="141">
        <f t="shared" si="13"/>
        <v>0</v>
      </c>
      <c r="AR175" s="142" t="s">
        <v>185</v>
      </c>
      <c r="AT175" s="142" t="s">
        <v>182</v>
      </c>
      <c r="AU175" s="142" t="s">
        <v>21</v>
      </c>
      <c r="AY175" s="13" t="s">
        <v>169</v>
      </c>
      <c r="BE175" s="143">
        <f t="shared" si="14"/>
        <v>0</v>
      </c>
      <c r="BF175" s="143">
        <f t="shared" si="15"/>
        <v>0</v>
      </c>
      <c r="BG175" s="143">
        <f t="shared" si="16"/>
        <v>0</v>
      </c>
      <c r="BH175" s="143">
        <f t="shared" si="17"/>
        <v>0</v>
      </c>
      <c r="BI175" s="143">
        <f t="shared" si="18"/>
        <v>0</v>
      </c>
      <c r="BJ175" s="13" t="s">
        <v>21</v>
      </c>
      <c r="BK175" s="143">
        <f t="shared" si="19"/>
        <v>0</v>
      </c>
      <c r="BL175" s="13" t="s">
        <v>185</v>
      </c>
      <c r="BM175" s="142" t="s">
        <v>1656</v>
      </c>
    </row>
    <row r="176" spans="2:65" s="1" customFormat="1" ht="24.2" customHeight="1">
      <c r="B176" s="28"/>
      <c r="C176" s="144" t="s">
        <v>392</v>
      </c>
      <c r="D176" s="144" t="s">
        <v>182</v>
      </c>
      <c r="E176" s="145" t="s">
        <v>1479</v>
      </c>
      <c r="F176" s="146" t="s">
        <v>1480</v>
      </c>
      <c r="G176" s="147" t="s">
        <v>173</v>
      </c>
      <c r="H176" s="148">
        <v>2</v>
      </c>
      <c r="I176" s="149"/>
      <c r="J176" s="150">
        <f t="shared" si="10"/>
        <v>0</v>
      </c>
      <c r="K176" s="146" t="s">
        <v>174</v>
      </c>
      <c r="L176" s="28"/>
      <c r="M176" s="151" t="s">
        <v>1</v>
      </c>
      <c r="N176" s="152" t="s">
        <v>47</v>
      </c>
      <c r="P176" s="140">
        <f t="shared" si="11"/>
        <v>0</v>
      </c>
      <c r="Q176" s="140">
        <v>0</v>
      </c>
      <c r="R176" s="140">
        <f t="shared" si="12"/>
        <v>0</v>
      </c>
      <c r="S176" s="140">
        <v>0</v>
      </c>
      <c r="T176" s="141">
        <f t="shared" si="13"/>
        <v>0</v>
      </c>
      <c r="AR176" s="142" t="s">
        <v>176</v>
      </c>
      <c r="AT176" s="142" t="s">
        <v>182</v>
      </c>
      <c r="AU176" s="142" t="s">
        <v>21</v>
      </c>
      <c r="AY176" s="13" t="s">
        <v>169</v>
      </c>
      <c r="BE176" s="143">
        <f t="shared" si="14"/>
        <v>0</v>
      </c>
      <c r="BF176" s="143">
        <f t="shared" si="15"/>
        <v>0</v>
      </c>
      <c r="BG176" s="143">
        <f t="shared" si="16"/>
        <v>0</v>
      </c>
      <c r="BH176" s="143">
        <f t="shared" si="17"/>
        <v>0</v>
      </c>
      <c r="BI176" s="143">
        <f t="shared" si="18"/>
        <v>0</v>
      </c>
      <c r="BJ176" s="13" t="s">
        <v>21</v>
      </c>
      <c r="BK176" s="143">
        <f t="shared" si="19"/>
        <v>0</v>
      </c>
      <c r="BL176" s="13" t="s">
        <v>176</v>
      </c>
      <c r="BM176" s="142" t="s">
        <v>1657</v>
      </c>
    </row>
    <row r="177" spans="2:65" s="1" customFormat="1" ht="37.9" customHeight="1">
      <c r="B177" s="28"/>
      <c r="C177" s="144" t="s">
        <v>396</v>
      </c>
      <c r="D177" s="144" t="s">
        <v>182</v>
      </c>
      <c r="E177" s="145" t="s">
        <v>822</v>
      </c>
      <c r="F177" s="146" t="s">
        <v>823</v>
      </c>
      <c r="G177" s="147" t="s">
        <v>815</v>
      </c>
      <c r="H177" s="148">
        <v>6</v>
      </c>
      <c r="I177" s="149"/>
      <c r="J177" s="150">
        <f t="shared" si="10"/>
        <v>0</v>
      </c>
      <c r="K177" s="146" t="s">
        <v>174</v>
      </c>
      <c r="L177" s="28"/>
      <c r="M177" s="151" t="s">
        <v>1</v>
      </c>
      <c r="N177" s="152" t="s">
        <v>47</v>
      </c>
      <c r="P177" s="140">
        <f t="shared" si="11"/>
        <v>0</v>
      </c>
      <c r="Q177" s="140">
        <v>0</v>
      </c>
      <c r="R177" s="140">
        <f t="shared" si="12"/>
        <v>0</v>
      </c>
      <c r="S177" s="140">
        <v>0</v>
      </c>
      <c r="T177" s="141">
        <f t="shared" si="13"/>
        <v>0</v>
      </c>
      <c r="AR177" s="142" t="s">
        <v>21</v>
      </c>
      <c r="AT177" s="142" t="s">
        <v>182</v>
      </c>
      <c r="AU177" s="142" t="s">
        <v>21</v>
      </c>
      <c r="AY177" s="13" t="s">
        <v>169</v>
      </c>
      <c r="BE177" s="143">
        <f t="shared" si="14"/>
        <v>0</v>
      </c>
      <c r="BF177" s="143">
        <f t="shared" si="15"/>
        <v>0</v>
      </c>
      <c r="BG177" s="143">
        <f t="shared" si="16"/>
        <v>0</v>
      </c>
      <c r="BH177" s="143">
        <f t="shared" si="17"/>
        <v>0</v>
      </c>
      <c r="BI177" s="143">
        <f t="shared" si="18"/>
        <v>0</v>
      </c>
      <c r="BJ177" s="13" t="s">
        <v>21</v>
      </c>
      <c r="BK177" s="143">
        <f t="shared" si="19"/>
        <v>0</v>
      </c>
      <c r="BL177" s="13" t="s">
        <v>21</v>
      </c>
      <c r="BM177" s="142" t="s">
        <v>1658</v>
      </c>
    </row>
    <row r="178" spans="2:65" s="1" customFormat="1" ht="111.75" customHeight="1">
      <c r="B178" s="28"/>
      <c r="C178" s="144" t="s">
        <v>400</v>
      </c>
      <c r="D178" s="144" t="s">
        <v>182</v>
      </c>
      <c r="E178" s="145" t="s">
        <v>468</v>
      </c>
      <c r="F178" s="146" t="s">
        <v>469</v>
      </c>
      <c r="G178" s="147" t="s">
        <v>390</v>
      </c>
      <c r="H178" s="148">
        <v>800</v>
      </c>
      <c r="I178" s="149"/>
      <c r="J178" s="150">
        <f t="shared" si="10"/>
        <v>0</v>
      </c>
      <c r="K178" s="146" t="s">
        <v>174</v>
      </c>
      <c r="L178" s="28"/>
      <c r="M178" s="151" t="s">
        <v>1</v>
      </c>
      <c r="N178" s="152" t="s">
        <v>47</v>
      </c>
      <c r="P178" s="140">
        <f t="shared" si="11"/>
        <v>0</v>
      </c>
      <c r="Q178" s="140">
        <v>0</v>
      </c>
      <c r="R178" s="140">
        <f t="shared" si="12"/>
        <v>0</v>
      </c>
      <c r="S178" s="140">
        <v>0</v>
      </c>
      <c r="T178" s="141">
        <f t="shared" si="13"/>
        <v>0</v>
      </c>
      <c r="AR178" s="142" t="s">
        <v>176</v>
      </c>
      <c r="AT178" s="142" t="s">
        <v>182</v>
      </c>
      <c r="AU178" s="142" t="s">
        <v>21</v>
      </c>
      <c r="AY178" s="13" t="s">
        <v>169</v>
      </c>
      <c r="BE178" s="143">
        <f t="shared" si="14"/>
        <v>0</v>
      </c>
      <c r="BF178" s="143">
        <f t="shared" si="15"/>
        <v>0</v>
      </c>
      <c r="BG178" s="143">
        <f t="shared" si="16"/>
        <v>0</v>
      </c>
      <c r="BH178" s="143">
        <f t="shared" si="17"/>
        <v>0</v>
      </c>
      <c r="BI178" s="143">
        <f t="shared" si="18"/>
        <v>0</v>
      </c>
      <c r="BJ178" s="13" t="s">
        <v>21</v>
      </c>
      <c r="BK178" s="143">
        <f t="shared" si="19"/>
        <v>0</v>
      </c>
      <c r="BL178" s="13" t="s">
        <v>176</v>
      </c>
      <c r="BM178" s="142" t="s">
        <v>1659</v>
      </c>
    </row>
    <row r="179" spans="2:65" s="1" customFormat="1" ht="24.2" customHeight="1">
      <c r="B179" s="28"/>
      <c r="C179" s="130" t="s">
        <v>404</v>
      </c>
      <c r="D179" s="130" t="s">
        <v>170</v>
      </c>
      <c r="E179" s="131" t="s">
        <v>1484</v>
      </c>
      <c r="F179" s="132" t="s">
        <v>1485</v>
      </c>
      <c r="G179" s="133" t="s">
        <v>390</v>
      </c>
      <c r="H179" s="134">
        <v>800</v>
      </c>
      <c r="I179" s="135"/>
      <c r="J179" s="136">
        <f t="shared" si="10"/>
        <v>0</v>
      </c>
      <c r="K179" s="132" t="s">
        <v>174</v>
      </c>
      <c r="L179" s="137"/>
      <c r="M179" s="161" t="s">
        <v>1</v>
      </c>
      <c r="N179" s="162" t="s">
        <v>47</v>
      </c>
      <c r="O179" s="157"/>
      <c r="P179" s="158">
        <f t="shared" si="11"/>
        <v>0</v>
      </c>
      <c r="Q179" s="158">
        <v>0</v>
      </c>
      <c r="R179" s="158">
        <f t="shared" si="12"/>
        <v>0</v>
      </c>
      <c r="S179" s="158">
        <v>0</v>
      </c>
      <c r="T179" s="159">
        <f t="shared" si="13"/>
        <v>0</v>
      </c>
      <c r="AR179" s="142" t="s">
        <v>185</v>
      </c>
      <c r="AT179" s="142" t="s">
        <v>170</v>
      </c>
      <c r="AU179" s="142" t="s">
        <v>21</v>
      </c>
      <c r="AY179" s="13" t="s">
        <v>169</v>
      </c>
      <c r="BE179" s="143">
        <f t="shared" si="14"/>
        <v>0</v>
      </c>
      <c r="BF179" s="143">
        <f t="shared" si="15"/>
        <v>0</v>
      </c>
      <c r="BG179" s="143">
        <f t="shared" si="16"/>
        <v>0</v>
      </c>
      <c r="BH179" s="143">
        <f t="shared" si="17"/>
        <v>0</v>
      </c>
      <c r="BI179" s="143">
        <f t="shared" si="18"/>
        <v>0</v>
      </c>
      <c r="BJ179" s="13" t="s">
        <v>21</v>
      </c>
      <c r="BK179" s="143">
        <f t="shared" si="19"/>
        <v>0</v>
      </c>
      <c r="BL179" s="13" t="s">
        <v>185</v>
      </c>
      <c r="BM179" s="142" t="s">
        <v>1660</v>
      </c>
    </row>
    <row r="180" spans="2:65" s="1" customFormat="1" ht="6.95" customHeight="1">
      <c r="B180" s="40"/>
      <c r="C180" s="41"/>
      <c r="D180" s="41"/>
      <c r="E180" s="41"/>
      <c r="F180" s="41"/>
      <c r="G180" s="41"/>
      <c r="H180" s="41"/>
      <c r="I180" s="41"/>
      <c r="J180" s="41"/>
      <c r="K180" s="41"/>
      <c r="L180" s="28"/>
    </row>
  </sheetData>
  <sheetProtection algorithmName="SHA-512" hashValue="lJHiLrG/DY7CLXBHTB+xk6bW8sVsn33RTF6incnzV9oyAfZdHfTjvqun5FC0TBOqceXLna3SOSs2lcRBQZrDhQ==" saltValue="buWMUlOvDWO9Gl7dnLbE0iGzR9HmPVSxKirEz5joxP6QH/dYafiHLpdXT2avqS0y/fUUoxg06DszWFfBwTvP5Q==" spinCount="100000" sheet="1" objects="1" scenarios="1" formatColumns="0" formatRows="0" autoFilter="0"/>
  <autoFilter ref="C120:K179" xr:uid="{00000000-0009-0000-0000-00000A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31"/>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127</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1547</v>
      </c>
      <c r="F9" s="207"/>
      <c r="G9" s="207"/>
      <c r="H9" s="207"/>
      <c r="L9" s="28"/>
    </row>
    <row r="10" spans="2:46" s="1" customFormat="1" ht="12" customHeight="1">
      <c r="B10" s="28"/>
      <c r="D10" s="23" t="s">
        <v>138</v>
      </c>
      <c r="L10" s="28"/>
    </row>
    <row r="11" spans="2:46" s="1" customFormat="1" ht="16.5" customHeight="1">
      <c r="B11" s="28"/>
      <c r="E11" s="168" t="s">
        <v>1661</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ROUND(J121,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ROUND((SUM(BE121:BE130)),  2)</f>
        <v>0</v>
      </c>
      <c r="I35" s="92">
        <v>0.21</v>
      </c>
      <c r="J35" s="82">
        <f>ROUND(((SUM(BE121:BE130))*I35),  2)</f>
        <v>0</v>
      </c>
      <c r="L35" s="28"/>
    </row>
    <row r="36" spans="2:12" s="1" customFormat="1" ht="14.45" customHeight="1">
      <c r="B36" s="28"/>
      <c r="E36" s="23" t="s">
        <v>48</v>
      </c>
      <c r="F36" s="82">
        <f>ROUND((SUM(BF121:BF130)),  2)</f>
        <v>0</v>
      </c>
      <c r="I36" s="92">
        <v>0.15</v>
      </c>
      <c r="J36" s="82">
        <f>ROUND(((SUM(BF121:BF130))*I36),  2)</f>
        <v>0</v>
      </c>
      <c r="L36" s="28"/>
    </row>
    <row r="37" spans="2:12" s="1" customFormat="1" ht="14.45" hidden="1" customHeight="1">
      <c r="B37" s="28"/>
      <c r="E37" s="23" t="s">
        <v>49</v>
      </c>
      <c r="F37" s="82">
        <f>ROUND((SUM(BG121:BG130)),  2)</f>
        <v>0</v>
      </c>
      <c r="I37" s="92">
        <v>0.21</v>
      </c>
      <c r="J37" s="82">
        <f>0</f>
        <v>0</v>
      </c>
      <c r="L37" s="28"/>
    </row>
    <row r="38" spans="2:12" s="1" customFormat="1" ht="14.45" hidden="1" customHeight="1">
      <c r="B38" s="28"/>
      <c r="E38" s="23" t="s">
        <v>50</v>
      </c>
      <c r="F38" s="82">
        <f>ROUND((SUM(BH121:BH130)),  2)</f>
        <v>0</v>
      </c>
      <c r="I38" s="92">
        <v>0.15</v>
      </c>
      <c r="J38" s="82">
        <f>0</f>
        <v>0</v>
      </c>
      <c r="L38" s="28"/>
    </row>
    <row r="39" spans="2:12" s="1" customFormat="1" ht="14.45" hidden="1" customHeight="1">
      <c r="B39" s="28"/>
      <c r="E39" s="23" t="s">
        <v>51</v>
      </c>
      <c r="F39" s="82">
        <f>ROUND((SUM(BI121:BI130)),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1547</v>
      </c>
      <c r="F87" s="207"/>
      <c r="G87" s="207"/>
      <c r="H87" s="207"/>
      <c r="L87" s="28"/>
    </row>
    <row r="88" spans="2:12" s="1" customFormat="1" ht="12" customHeight="1">
      <c r="B88" s="28"/>
      <c r="C88" s="23" t="s">
        <v>138</v>
      </c>
      <c r="L88" s="28"/>
    </row>
    <row r="89" spans="2:12" s="1" customFormat="1" ht="16.5" customHeight="1">
      <c r="B89" s="28"/>
      <c r="E89" s="168" t="str">
        <f>E11</f>
        <v>SO02.02 - VRN</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J121</f>
        <v>0</v>
      </c>
      <c r="L98" s="28"/>
      <c r="AU98" s="13" t="s">
        <v>144</v>
      </c>
    </row>
    <row r="99" spans="2:47" s="8" customFormat="1" ht="24.95" customHeight="1">
      <c r="B99" s="104"/>
      <c r="D99" s="105" t="s">
        <v>1026</v>
      </c>
      <c r="E99" s="106"/>
      <c r="F99" s="106"/>
      <c r="G99" s="106"/>
      <c r="H99" s="106"/>
      <c r="I99" s="106"/>
      <c r="J99" s="107">
        <f>J122</f>
        <v>0</v>
      </c>
      <c r="L99" s="104"/>
    </row>
    <row r="100" spans="2:47" s="1" customFormat="1" ht="21.75" customHeight="1">
      <c r="B100" s="28"/>
      <c r="L100" s="28"/>
    </row>
    <row r="101" spans="2:47" s="1" customFormat="1" ht="6.95" customHeight="1">
      <c r="B101" s="40"/>
      <c r="C101" s="41"/>
      <c r="D101" s="41"/>
      <c r="E101" s="41"/>
      <c r="F101" s="41"/>
      <c r="G101" s="41"/>
      <c r="H101" s="41"/>
      <c r="I101" s="41"/>
      <c r="J101" s="41"/>
      <c r="K101" s="41"/>
      <c r="L101" s="28"/>
    </row>
    <row r="105" spans="2:47" s="1" customFormat="1" ht="6.95" customHeight="1">
      <c r="B105" s="42"/>
      <c r="C105" s="43"/>
      <c r="D105" s="43"/>
      <c r="E105" s="43"/>
      <c r="F105" s="43"/>
      <c r="G105" s="43"/>
      <c r="H105" s="43"/>
      <c r="I105" s="43"/>
      <c r="J105" s="43"/>
      <c r="K105" s="43"/>
      <c r="L105" s="28"/>
    </row>
    <row r="106" spans="2:47" s="1" customFormat="1" ht="24.95" customHeight="1">
      <c r="B106" s="28"/>
      <c r="C106" s="17" t="s">
        <v>154</v>
      </c>
      <c r="L106" s="28"/>
    </row>
    <row r="107" spans="2:47" s="1" customFormat="1" ht="6.95" customHeight="1">
      <c r="B107" s="28"/>
      <c r="L107" s="28"/>
    </row>
    <row r="108" spans="2:47" s="1" customFormat="1" ht="12" customHeight="1">
      <c r="B108" s="28"/>
      <c r="C108" s="23" t="s">
        <v>16</v>
      </c>
      <c r="L108" s="28"/>
    </row>
    <row r="109" spans="2:47" s="1" customFormat="1" ht="16.5" customHeight="1">
      <c r="B109" s="28"/>
      <c r="E109" s="205" t="str">
        <f>E7</f>
        <v>Oprava zabezpečovacího zařízení v žst. Podlešín</v>
      </c>
      <c r="F109" s="206"/>
      <c r="G109" s="206"/>
      <c r="H109" s="206"/>
      <c r="L109" s="28"/>
    </row>
    <row r="110" spans="2:47" ht="12" customHeight="1">
      <c r="B110" s="16"/>
      <c r="C110" s="23" t="s">
        <v>136</v>
      </c>
      <c r="L110" s="16"/>
    </row>
    <row r="111" spans="2:47" s="1" customFormat="1" ht="16.5" customHeight="1">
      <c r="B111" s="28"/>
      <c r="E111" s="205" t="s">
        <v>1547</v>
      </c>
      <c r="F111" s="207"/>
      <c r="G111" s="207"/>
      <c r="H111" s="207"/>
      <c r="L111" s="28"/>
    </row>
    <row r="112" spans="2:47" s="1" customFormat="1" ht="12" customHeight="1">
      <c r="B112" s="28"/>
      <c r="C112" s="23" t="s">
        <v>138</v>
      </c>
      <c r="L112" s="28"/>
    </row>
    <row r="113" spans="2:65" s="1" customFormat="1" ht="16.5" customHeight="1">
      <c r="B113" s="28"/>
      <c r="E113" s="168" t="str">
        <f>E11</f>
        <v>SO02.02 - VRN</v>
      </c>
      <c r="F113" s="207"/>
      <c r="G113" s="207"/>
      <c r="H113" s="207"/>
      <c r="L113" s="28"/>
    </row>
    <row r="114" spans="2:65" s="1" customFormat="1" ht="6.95" customHeight="1">
      <c r="B114" s="28"/>
      <c r="L114" s="28"/>
    </row>
    <row r="115" spans="2:65" s="1" customFormat="1" ht="12" customHeight="1">
      <c r="B115" s="28"/>
      <c r="C115" s="23" t="s">
        <v>22</v>
      </c>
      <c r="F115" s="21" t="str">
        <f>F14</f>
        <v xml:space="preserve"> žst. Podlešín</v>
      </c>
      <c r="I115" s="23" t="s">
        <v>24</v>
      </c>
      <c r="J115" s="48" t="str">
        <f>IF(J14="","",J14)</f>
        <v>2. 11. 2023</v>
      </c>
      <c r="L115" s="28"/>
    </row>
    <row r="116" spans="2:65" s="1" customFormat="1" ht="6.95" customHeight="1">
      <c r="B116" s="28"/>
      <c r="L116" s="28"/>
    </row>
    <row r="117" spans="2:65" s="1" customFormat="1" ht="15.2" customHeight="1">
      <c r="B117" s="28"/>
      <c r="C117" s="23" t="s">
        <v>28</v>
      </c>
      <c r="F117" s="21" t="str">
        <f>E17</f>
        <v>Jiří Kejkula, OŘ Praha</v>
      </c>
      <c r="I117" s="23" t="s">
        <v>34</v>
      </c>
      <c r="J117" s="26" t="str">
        <f>E23</f>
        <v>TMS Projekt s.r.o.</v>
      </c>
      <c r="L117" s="28"/>
    </row>
    <row r="118" spans="2:65" s="1" customFormat="1" ht="25.7" customHeight="1">
      <c r="B118" s="28"/>
      <c r="C118" s="23" t="s">
        <v>32</v>
      </c>
      <c r="F118" s="21" t="str">
        <f>IF(E20="","",E20)</f>
        <v>Vyplň údaj</v>
      </c>
      <c r="I118" s="23" t="s">
        <v>39</v>
      </c>
      <c r="J118" s="26" t="str">
        <f>E26</f>
        <v>Milan Bělehrad, OŘ Praha</v>
      </c>
      <c r="L118" s="28"/>
    </row>
    <row r="119" spans="2:65" s="1" customFormat="1" ht="10.35" customHeight="1">
      <c r="B119" s="28"/>
      <c r="L119" s="28"/>
    </row>
    <row r="120" spans="2:65" s="10" customFormat="1" ht="29.25" customHeight="1">
      <c r="B120" s="112"/>
      <c r="C120" s="113" t="s">
        <v>155</v>
      </c>
      <c r="D120" s="114" t="s">
        <v>67</v>
      </c>
      <c r="E120" s="114" t="s">
        <v>63</v>
      </c>
      <c r="F120" s="114" t="s">
        <v>64</v>
      </c>
      <c r="G120" s="114" t="s">
        <v>156</v>
      </c>
      <c r="H120" s="114" t="s">
        <v>157</v>
      </c>
      <c r="I120" s="114" t="s">
        <v>158</v>
      </c>
      <c r="J120" s="114" t="s">
        <v>142</v>
      </c>
      <c r="K120" s="115" t="s">
        <v>159</v>
      </c>
      <c r="L120" s="112"/>
      <c r="M120" s="55" t="s">
        <v>1</v>
      </c>
      <c r="N120" s="56" t="s">
        <v>46</v>
      </c>
      <c r="O120" s="56" t="s">
        <v>160</v>
      </c>
      <c r="P120" s="56" t="s">
        <v>161</v>
      </c>
      <c r="Q120" s="56" t="s">
        <v>162</v>
      </c>
      <c r="R120" s="56" t="s">
        <v>163</v>
      </c>
      <c r="S120" s="56" t="s">
        <v>164</v>
      </c>
      <c r="T120" s="57" t="s">
        <v>165</v>
      </c>
    </row>
    <row r="121" spans="2:65" s="1" customFormat="1" ht="22.9" customHeight="1">
      <c r="B121" s="28"/>
      <c r="C121" s="60" t="s">
        <v>166</v>
      </c>
      <c r="J121" s="116">
        <f>BK121</f>
        <v>0</v>
      </c>
      <c r="L121" s="28"/>
      <c r="M121" s="58"/>
      <c r="N121" s="49"/>
      <c r="O121" s="49"/>
      <c r="P121" s="117">
        <f>P122</f>
        <v>0</v>
      </c>
      <c r="Q121" s="49"/>
      <c r="R121" s="117">
        <f>R122</f>
        <v>0</v>
      </c>
      <c r="S121" s="49"/>
      <c r="T121" s="118">
        <f>T122</f>
        <v>0</v>
      </c>
      <c r="AT121" s="13" t="s">
        <v>81</v>
      </c>
      <c r="AU121" s="13" t="s">
        <v>144</v>
      </c>
      <c r="BK121" s="119">
        <f>BK122</f>
        <v>0</v>
      </c>
    </row>
    <row r="122" spans="2:65" s="11" customFormat="1" ht="25.9" customHeight="1">
      <c r="B122" s="120"/>
      <c r="D122" s="121" t="s">
        <v>81</v>
      </c>
      <c r="E122" s="122" t="s">
        <v>100</v>
      </c>
      <c r="F122" s="122" t="s">
        <v>1030</v>
      </c>
      <c r="I122" s="123"/>
      <c r="J122" s="124">
        <f>BK122</f>
        <v>0</v>
      </c>
      <c r="L122" s="120"/>
      <c r="M122" s="125"/>
      <c r="P122" s="126">
        <f>SUM(P123:P130)</f>
        <v>0</v>
      </c>
      <c r="R122" s="126">
        <f>SUM(R123:R130)</f>
        <v>0</v>
      </c>
      <c r="T122" s="127">
        <f>SUM(T123:T130)</f>
        <v>0</v>
      </c>
      <c r="AR122" s="121" t="s">
        <v>192</v>
      </c>
      <c r="AT122" s="128" t="s">
        <v>81</v>
      </c>
      <c r="AU122" s="128" t="s">
        <v>82</v>
      </c>
      <c r="AY122" s="121" t="s">
        <v>169</v>
      </c>
      <c r="BK122" s="129">
        <f>SUM(BK123:BK130)</f>
        <v>0</v>
      </c>
    </row>
    <row r="123" spans="2:65" s="1" customFormat="1" ht="16.5" customHeight="1">
      <c r="B123" s="28"/>
      <c r="C123" s="144" t="s">
        <v>21</v>
      </c>
      <c r="D123" s="144" t="s">
        <v>182</v>
      </c>
      <c r="E123" s="145" t="s">
        <v>1521</v>
      </c>
      <c r="F123" s="146" t="s">
        <v>1522</v>
      </c>
      <c r="G123" s="147" t="s">
        <v>1523</v>
      </c>
      <c r="H123" s="148">
        <v>1</v>
      </c>
      <c r="I123" s="149"/>
      <c r="J123" s="150">
        <f t="shared" ref="J123:J130" si="0">ROUND(I123*H123,2)</f>
        <v>0</v>
      </c>
      <c r="K123" s="146" t="s">
        <v>1004</v>
      </c>
      <c r="L123" s="28"/>
      <c r="M123" s="151" t="s">
        <v>1</v>
      </c>
      <c r="N123" s="152" t="s">
        <v>47</v>
      </c>
      <c r="P123" s="140">
        <f t="shared" ref="P123:P130" si="1">O123*H123</f>
        <v>0</v>
      </c>
      <c r="Q123" s="140">
        <v>0</v>
      </c>
      <c r="R123" s="140">
        <f t="shared" ref="R123:R130" si="2">Q123*H123</f>
        <v>0</v>
      </c>
      <c r="S123" s="140">
        <v>0</v>
      </c>
      <c r="T123" s="141">
        <f t="shared" ref="T123:T130" si="3">S123*H123</f>
        <v>0</v>
      </c>
      <c r="AR123" s="142" t="s">
        <v>1524</v>
      </c>
      <c r="AT123" s="142" t="s">
        <v>182</v>
      </c>
      <c r="AU123" s="142" t="s">
        <v>21</v>
      </c>
      <c r="AY123" s="13" t="s">
        <v>169</v>
      </c>
      <c r="BE123" s="143">
        <f t="shared" ref="BE123:BE130" si="4">IF(N123="základní",J123,0)</f>
        <v>0</v>
      </c>
      <c r="BF123" s="143">
        <f t="shared" ref="BF123:BF130" si="5">IF(N123="snížená",J123,0)</f>
        <v>0</v>
      </c>
      <c r="BG123" s="143">
        <f t="shared" ref="BG123:BG130" si="6">IF(N123="zákl. přenesená",J123,0)</f>
        <v>0</v>
      </c>
      <c r="BH123" s="143">
        <f t="shared" ref="BH123:BH130" si="7">IF(N123="sníž. přenesená",J123,0)</f>
        <v>0</v>
      </c>
      <c r="BI123" s="143">
        <f t="shared" ref="BI123:BI130" si="8">IF(N123="nulová",J123,0)</f>
        <v>0</v>
      </c>
      <c r="BJ123" s="13" t="s">
        <v>21</v>
      </c>
      <c r="BK123" s="143">
        <f t="shared" ref="BK123:BK130" si="9">ROUND(I123*H123,2)</f>
        <v>0</v>
      </c>
      <c r="BL123" s="13" t="s">
        <v>1524</v>
      </c>
      <c r="BM123" s="142" t="s">
        <v>1662</v>
      </c>
    </row>
    <row r="124" spans="2:65" s="1" customFormat="1" ht="16.5" customHeight="1">
      <c r="B124" s="28"/>
      <c r="C124" s="144" t="s">
        <v>90</v>
      </c>
      <c r="D124" s="144" t="s">
        <v>182</v>
      </c>
      <c r="E124" s="145" t="s">
        <v>1526</v>
      </c>
      <c r="F124" s="146" t="s">
        <v>1527</v>
      </c>
      <c r="G124" s="147" t="s">
        <v>1523</v>
      </c>
      <c r="H124" s="148">
        <v>1</v>
      </c>
      <c r="I124" s="149"/>
      <c r="J124" s="150">
        <f t="shared" si="0"/>
        <v>0</v>
      </c>
      <c r="K124" s="146" t="s">
        <v>1004</v>
      </c>
      <c r="L124" s="28"/>
      <c r="M124" s="151" t="s">
        <v>1</v>
      </c>
      <c r="N124" s="152" t="s">
        <v>47</v>
      </c>
      <c r="P124" s="140">
        <f t="shared" si="1"/>
        <v>0</v>
      </c>
      <c r="Q124" s="140">
        <v>0</v>
      </c>
      <c r="R124" s="140">
        <f t="shared" si="2"/>
        <v>0</v>
      </c>
      <c r="S124" s="140">
        <v>0</v>
      </c>
      <c r="T124" s="141">
        <f t="shared" si="3"/>
        <v>0</v>
      </c>
      <c r="AR124" s="142" t="s">
        <v>1524</v>
      </c>
      <c r="AT124" s="142" t="s">
        <v>182</v>
      </c>
      <c r="AU124" s="142" t="s">
        <v>21</v>
      </c>
      <c r="AY124" s="13" t="s">
        <v>169</v>
      </c>
      <c r="BE124" s="143">
        <f t="shared" si="4"/>
        <v>0</v>
      </c>
      <c r="BF124" s="143">
        <f t="shared" si="5"/>
        <v>0</v>
      </c>
      <c r="BG124" s="143">
        <f t="shared" si="6"/>
        <v>0</v>
      </c>
      <c r="BH124" s="143">
        <f t="shared" si="7"/>
        <v>0</v>
      </c>
      <c r="BI124" s="143">
        <f t="shared" si="8"/>
        <v>0</v>
      </c>
      <c r="BJ124" s="13" t="s">
        <v>21</v>
      </c>
      <c r="BK124" s="143">
        <f t="shared" si="9"/>
        <v>0</v>
      </c>
      <c r="BL124" s="13" t="s">
        <v>1524</v>
      </c>
      <c r="BM124" s="142" t="s">
        <v>1663</v>
      </c>
    </row>
    <row r="125" spans="2:65" s="1" customFormat="1" ht="16.5" customHeight="1">
      <c r="B125" s="28"/>
      <c r="C125" s="144" t="s">
        <v>181</v>
      </c>
      <c r="D125" s="144" t="s">
        <v>182</v>
      </c>
      <c r="E125" s="145" t="s">
        <v>1529</v>
      </c>
      <c r="F125" s="146" t="s">
        <v>1530</v>
      </c>
      <c r="G125" s="147" t="s">
        <v>1523</v>
      </c>
      <c r="H125" s="148">
        <v>1</v>
      </c>
      <c r="I125" s="149"/>
      <c r="J125" s="150">
        <f t="shared" si="0"/>
        <v>0</v>
      </c>
      <c r="K125" s="146" t="s">
        <v>1004</v>
      </c>
      <c r="L125" s="28"/>
      <c r="M125" s="151" t="s">
        <v>1</v>
      </c>
      <c r="N125" s="152" t="s">
        <v>47</v>
      </c>
      <c r="P125" s="140">
        <f t="shared" si="1"/>
        <v>0</v>
      </c>
      <c r="Q125" s="140">
        <v>0</v>
      </c>
      <c r="R125" s="140">
        <f t="shared" si="2"/>
        <v>0</v>
      </c>
      <c r="S125" s="140">
        <v>0</v>
      </c>
      <c r="T125" s="141">
        <f t="shared" si="3"/>
        <v>0</v>
      </c>
      <c r="AR125" s="142" t="s">
        <v>1524</v>
      </c>
      <c r="AT125" s="142" t="s">
        <v>182</v>
      </c>
      <c r="AU125" s="142" t="s">
        <v>21</v>
      </c>
      <c r="AY125" s="13" t="s">
        <v>169</v>
      </c>
      <c r="BE125" s="143">
        <f t="shared" si="4"/>
        <v>0</v>
      </c>
      <c r="BF125" s="143">
        <f t="shared" si="5"/>
        <v>0</v>
      </c>
      <c r="BG125" s="143">
        <f t="shared" si="6"/>
        <v>0</v>
      </c>
      <c r="BH125" s="143">
        <f t="shared" si="7"/>
        <v>0</v>
      </c>
      <c r="BI125" s="143">
        <f t="shared" si="8"/>
        <v>0</v>
      </c>
      <c r="BJ125" s="13" t="s">
        <v>21</v>
      </c>
      <c r="BK125" s="143">
        <f t="shared" si="9"/>
        <v>0</v>
      </c>
      <c r="BL125" s="13" t="s">
        <v>1524</v>
      </c>
      <c r="BM125" s="142" t="s">
        <v>1664</v>
      </c>
    </row>
    <row r="126" spans="2:65" s="1" customFormat="1" ht="16.5" customHeight="1">
      <c r="B126" s="28"/>
      <c r="C126" s="144" t="s">
        <v>187</v>
      </c>
      <c r="D126" s="144" t="s">
        <v>182</v>
      </c>
      <c r="E126" s="145" t="s">
        <v>1532</v>
      </c>
      <c r="F126" s="146" t="s">
        <v>1533</v>
      </c>
      <c r="G126" s="147" t="s">
        <v>1523</v>
      </c>
      <c r="H126" s="148">
        <v>1</v>
      </c>
      <c r="I126" s="149"/>
      <c r="J126" s="150">
        <f t="shared" si="0"/>
        <v>0</v>
      </c>
      <c r="K126" s="146" t="s">
        <v>1004</v>
      </c>
      <c r="L126" s="28"/>
      <c r="M126" s="151" t="s">
        <v>1</v>
      </c>
      <c r="N126" s="152" t="s">
        <v>47</v>
      </c>
      <c r="P126" s="140">
        <f t="shared" si="1"/>
        <v>0</v>
      </c>
      <c r="Q126" s="140">
        <v>0</v>
      </c>
      <c r="R126" s="140">
        <f t="shared" si="2"/>
        <v>0</v>
      </c>
      <c r="S126" s="140">
        <v>0</v>
      </c>
      <c r="T126" s="141">
        <f t="shared" si="3"/>
        <v>0</v>
      </c>
      <c r="AR126" s="142" t="s">
        <v>1524</v>
      </c>
      <c r="AT126" s="142" t="s">
        <v>182</v>
      </c>
      <c r="AU126" s="142" t="s">
        <v>21</v>
      </c>
      <c r="AY126" s="13" t="s">
        <v>169</v>
      </c>
      <c r="BE126" s="143">
        <f t="shared" si="4"/>
        <v>0</v>
      </c>
      <c r="BF126" s="143">
        <f t="shared" si="5"/>
        <v>0</v>
      </c>
      <c r="BG126" s="143">
        <f t="shared" si="6"/>
        <v>0</v>
      </c>
      <c r="BH126" s="143">
        <f t="shared" si="7"/>
        <v>0</v>
      </c>
      <c r="BI126" s="143">
        <f t="shared" si="8"/>
        <v>0</v>
      </c>
      <c r="BJ126" s="13" t="s">
        <v>21</v>
      </c>
      <c r="BK126" s="143">
        <f t="shared" si="9"/>
        <v>0</v>
      </c>
      <c r="BL126" s="13" t="s">
        <v>1524</v>
      </c>
      <c r="BM126" s="142" t="s">
        <v>1665</v>
      </c>
    </row>
    <row r="127" spans="2:65" s="1" customFormat="1" ht="16.5" customHeight="1">
      <c r="B127" s="28"/>
      <c r="C127" s="144" t="s">
        <v>192</v>
      </c>
      <c r="D127" s="144" t="s">
        <v>182</v>
      </c>
      <c r="E127" s="145" t="s">
        <v>1535</v>
      </c>
      <c r="F127" s="146" t="s">
        <v>1536</v>
      </c>
      <c r="G127" s="147" t="s">
        <v>1523</v>
      </c>
      <c r="H127" s="148">
        <v>1</v>
      </c>
      <c r="I127" s="149"/>
      <c r="J127" s="150">
        <f t="shared" si="0"/>
        <v>0</v>
      </c>
      <c r="K127" s="146" t="s">
        <v>1004</v>
      </c>
      <c r="L127" s="28"/>
      <c r="M127" s="151" t="s">
        <v>1</v>
      </c>
      <c r="N127" s="152" t="s">
        <v>47</v>
      </c>
      <c r="P127" s="140">
        <f t="shared" si="1"/>
        <v>0</v>
      </c>
      <c r="Q127" s="140">
        <v>0</v>
      </c>
      <c r="R127" s="140">
        <f t="shared" si="2"/>
        <v>0</v>
      </c>
      <c r="S127" s="140">
        <v>0</v>
      </c>
      <c r="T127" s="141">
        <f t="shared" si="3"/>
        <v>0</v>
      </c>
      <c r="AR127" s="142" t="s">
        <v>1524</v>
      </c>
      <c r="AT127" s="142" t="s">
        <v>182</v>
      </c>
      <c r="AU127" s="142" t="s">
        <v>21</v>
      </c>
      <c r="AY127" s="13" t="s">
        <v>169</v>
      </c>
      <c r="BE127" s="143">
        <f t="shared" si="4"/>
        <v>0</v>
      </c>
      <c r="BF127" s="143">
        <f t="shared" si="5"/>
        <v>0</v>
      </c>
      <c r="BG127" s="143">
        <f t="shared" si="6"/>
        <v>0</v>
      </c>
      <c r="BH127" s="143">
        <f t="shared" si="7"/>
        <v>0</v>
      </c>
      <c r="BI127" s="143">
        <f t="shared" si="8"/>
        <v>0</v>
      </c>
      <c r="BJ127" s="13" t="s">
        <v>21</v>
      </c>
      <c r="BK127" s="143">
        <f t="shared" si="9"/>
        <v>0</v>
      </c>
      <c r="BL127" s="13" t="s">
        <v>1524</v>
      </c>
      <c r="BM127" s="142" t="s">
        <v>1666</v>
      </c>
    </row>
    <row r="128" spans="2:65" s="1" customFormat="1" ht="16.5" customHeight="1">
      <c r="B128" s="28"/>
      <c r="C128" s="144" t="s">
        <v>196</v>
      </c>
      <c r="D128" s="144" t="s">
        <v>182</v>
      </c>
      <c r="E128" s="145" t="s">
        <v>1538</v>
      </c>
      <c r="F128" s="146" t="s">
        <v>1539</v>
      </c>
      <c r="G128" s="147" t="s">
        <v>1523</v>
      </c>
      <c r="H128" s="148">
        <v>1</v>
      </c>
      <c r="I128" s="149"/>
      <c r="J128" s="150">
        <f t="shared" si="0"/>
        <v>0</v>
      </c>
      <c r="K128" s="146" t="s">
        <v>1004</v>
      </c>
      <c r="L128" s="28"/>
      <c r="M128" s="151" t="s">
        <v>1</v>
      </c>
      <c r="N128" s="152" t="s">
        <v>47</v>
      </c>
      <c r="P128" s="140">
        <f t="shared" si="1"/>
        <v>0</v>
      </c>
      <c r="Q128" s="140">
        <v>0</v>
      </c>
      <c r="R128" s="140">
        <f t="shared" si="2"/>
        <v>0</v>
      </c>
      <c r="S128" s="140">
        <v>0</v>
      </c>
      <c r="T128" s="141">
        <f t="shared" si="3"/>
        <v>0</v>
      </c>
      <c r="AR128" s="142" t="s">
        <v>1524</v>
      </c>
      <c r="AT128" s="142" t="s">
        <v>182</v>
      </c>
      <c r="AU128" s="142" t="s">
        <v>21</v>
      </c>
      <c r="AY128" s="13" t="s">
        <v>169</v>
      </c>
      <c r="BE128" s="143">
        <f t="shared" si="4"/>
        <v>0</v>
      </c>
      <c r="BF128" s="143">
        <f t="shared" si="5"/>
        <v>0</v>
      </c>
      <c r="BG128" s="143">
        <f t="shared" si="6"/>
        <v>0</v>
      </c>
      <c r="BH128" s="143">
        <f t="shared" si="7"/>
        <v>0</v>
      </c>
      <c r="BI128" s="143">
        <f t="shared" si="8"/>
        <v>0</v>
      </c>
      <c r="BJ128" s="13" t="s">
        <v>21</v>
      </c>
      <c r="BK128" s="143">
        <f t="shared" si="9"/>
        <v>0</v>
      </c>
      <c r="BL128" s="13" t="s">
        <v>1524</v>
      </c>
      <c r="BM128" s="142" t="s">
        <v>1667</v>
      </c>
    </row>
    <row r="129" spans="2:65" s="1" customFormat="1" ht="16.5" customHeight="1">
      <c r="B129" s="28"/>
      <c r="C129" s="144" t="s">
        <v>200</v>
      </c>
      <c r="D129" s="144" t="s">
        <v>182</v>
      </c>
      <c r="E129" s="145" t="s">
        <v>1541</v>
      </c>
      <c r="F129" s="146" t="s">
        <v>1542</v>
      </c>
      <c r="G129" s="147" t="s">
        <v>1523</v>
      </c>
      <c r="H129" s="148">
        <v>1</v>
      </c>
      <c r="I129" s="149"/>
      <c r="J129" s="150">
        <f t="shared" si="0"/>
        <v>0</v>
      </c>
      <c r="K129" s="146" t="s">
        <v>1004</v>
      </c>
      <c r="L129" s="28"/>
      <c r="M129" s="151" t="s">
        <v>1</v>
      </c>
      <c r="N129" s="152" t="s">
        <v>47</v>
      </c>
      <c r="P129" s="140">
        <f t="shared" si="1"/>
        <v>0</v>
      </c>
      <c r="Q129" s="140">
        <v>0</v>
      </c>
      <c r="R129" s="140">
        <f t="shared" si="2"/>
        <v>0</v>
      </c>
      <c r="S129" s="140">
        <v>0</v>
      </c>
      <c r="T129" s="141">
        <f t="shared" si="3"/>
        <v>0</v>
      </c>
      <c r="AR129" s="142" t="s">
        <v>1524</v>
      </c>
      <c r="AT129" s="142" t="s">
        <v>182</v>
      </c>
      <c r="AU129" s="142" t="s">
        <v>21</v>
      </c>
      <c r="AY129" s="13" t="s">
        <v>169</v>
      </c>
      <c r="BE129" s="143">
        <f t="shared" si="4"/>
        <v>0</v>
      </c>
      <c r="BF129" s="143">
        <f t="shared" si="5"/>
        <v>0</v>
      </c>
      <c r="BG129" s="143">
        <f t="shared" si="6"/>
        <v>0</v>
      </c>
      <c r="BH129" s="143">
        <f t="shared" si="7"/>
        <v>0</v>
      </c>
      <c r="BI129" s="143">
        <f t="shared" si="8"/>
        <v>0</v>
      </c>
      <c r="BJ129" s="13" t="s">
        <v>21</v>
      </c>
      <c r="BK129" s="143">
        <f t="shared" si="9"/>
        <v>0</v>
      </c>
      <c r="BL129" s="13" t="s">
        <v>1524</v>
      </c>
      <c r="BM129" s="142" t="s">
        <v>1668</v>
      </c>
    </row>
    <row r="130" spans="2:65" s="1" customFormat="1" ht="16.5" customHeight="1">
      <c r="B130" s="28"/>
      <c r="C130" s="144" t="s">
        <v>204</v>
      </c>
      <c r="D130" s="144" t="s">
        <v>182</v>
      </c>
      <c r="E130" s="145" t="s">
        <v>1544</v>
      </c>
      <c r="F130" s="146" t="s">
        <v>1545</v>
      </c>
      <c r="G130" s="147" t="s">
        <v>1523</v>
      </c>
      <c r="H130" s="148">
        <v>1</v>
      </c>
      <c r="I130" s="149"/>
      <c r="J130" s="150">
        <f t="shared" si="0"/>
        <v>0</v>
      </c>
      <c r="K130" s="146" t="s">
        <v>1004</v>
      </c>
      <c r="L130" s="28"/>
      <c r="M130" s="155" t="s">
        <v>1</v>
      </c>
      <c r="N130" s="156" t="s">
        <v>47</v>
      </c>
      <c r="O130" s="157"/>
      <c r="P130" s="158">
        <f t="shared" si="1"/>
        <v>0</v>
      </c>
      <c r="Q130" s="158">
        <v>0</v>
      </c>
      <c r="R130" s="158">
        <f t="shared" si="2"/>
        <v>0</v>
      </c>
      <c r="S130" s="158">
        <v>0</v>
      </c>
      <c r="T130" s="159">
        <f t="shared" si="3"/>
        <v>0</v>
      </c>
      <c r="AR130" s="142" t="s">
        <v>1524</v>
      </c>
      <c r="AT130" s="142" t="s">
        <v>182</v>
      </c>
      <c r="AU130" s="142" t="s">
        <v>21</v>
      </c>
      <c r="AY130" s="13" t="s">
        <v>169</v>
      </c>
      <c r="BE130" s="143">
        <f t="shared" si="4"/>
        <v>0</v>
      </c>
      <c r="BF130" s="143">
        <f t="shared" si="5"/>
        <v>0</v>
      </c>
      <c r="BG130" s="143">
        <f t="shared" si="6"/>
        <v>0</v>
      </c>
      <c r="BH130" s="143">
        <f t="shared" si="7"/>
        <v>0</v>
      </c>
      <c r="BI130" s="143">
        <f t="shared" si="8"/>
        <v>0</v>
      </c>
      <c r="BJ130" s="13" t="s">
        <v>21</v>
      </c>
      <c r="BK130" s="143">
        <f t="shared" si="9"/>
        <v>0</v>
      </c>
      <c r="BL130" s="13" t="s">
        <v>1524</v>
      </c>
      <c r="BM130" s="142" t="s">
        <v>1669</v>
      </c>
    </row>
    <row r="131" spans="2:65" s="1" customFormat="1" ht="6.95" customHeight="1">
      <c r="B131" s="40"/>
      <c r="C131" s="41"/>
      <c r="D131" s="41"/>
      <c r="E131" s="41"/>
      <c r="F131" s="41"/>
      <c r="G131" s="41"/>
      <c r="H131" s="41"/>
      <c r="I131" s="41"/>
      <c r="J131" s="41"/>
      <c r="K131" s="41"/>
      <c r="L131" s="28"/>
    </row>
  </sheetData>
  <sheetProtection algorithmName="SHA-512" hashValue="Oxt7IcRn525scTcs9CgX0EKJrgmKgo9seRNVcarMwmd0l3Wzvw+s/G+iD2X8/DLxE0DWdo1Hhv6uSF06KE+5bw==" saltValue="Z25m+Zbxo1BdF6oIyAsD1M/ehID9orHLEwJt3NCAid6EgDf+sr2WLSsc3yFoHwqPSTRSUjhyLIIr/iBczQzhHQ==" spinCount="100000" sheet="1" objects="1" scenarios="1" formatColumns="0" formatRows="0" autoFilter="0"/>
  <autoFilter ref="C120:K130" xr:uid="{00000000-0009-0000-0000-00000B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149"/>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132</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1670</v>
      </c>
      <c r="F9" s="207"/>
      <c r="G9" s="207"/>
      <c r="H9" s="207"/>
      <c r="L9" s="28"/>
    </row>
    <row r="10" spans="2:46" s="1" customFormat="1" ht="12" customHeight="1">
      <c r="B10" s="28"/>
      <c r="D10" s="23" t="s">
        <v>138</v>
      </c>
      <c r="L10" s="28"/>
    </row>
    <row r="11" spans="2:46" s="1" customFormat="1" ht="16.5" customHeight="1">
      <c r="B11" s="28"/>
      <c r="E11" s="168" t="s">
        <v>1671</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ROUND(J127,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ROUND((SUM(BE127:BE148)),  2)</f>
        <v>0</v>
      </c>
      <c r="I35" s="92">
        <v>0.21</v>
      </c>
      <c r="J35" s="82">
        <f>ROUND(((SUM(BE127:BE148))*I35),  2)</f>
        <v>0</v>
      </c>
      <c r="L35" s="28"/>
    </row>
    <row r="36" spans="2:12" s="1" customFormat="1" ht="14.45" customHeight="1">
      <c r="B36" s="28"/>
      <c r="E36" s="23" t="s">
        <v>48</v>
      </c>
      <c r="F36" s="82">
        <f>ROUND((SUM(BF127:BF148)),  2)</f>
        <v>0</v>
      </c>
      <c r="I36" s="92">
        <v>0.15</v>
      </c>
      <c r="J36" s="82">
        <f>ROUND(((SUM(BF127:BF148))*I36),  2)</f>
        <v>0</v>
      </c>
      <c r="L36" s="28"/>
    </row>
    <row r="37" spans="2:12" s="1" customFormat="1" ht="14.45" hidden="1" customHeight="1">
      <c r="B37" s="28"/>
      <c r="E37" s="23" t="s">
        <v>49</v>
      </c>
      <c r="F37" s="82">
        <f>ROUND((SUM(BG127:BG148)),  2)</f>
        <v>0</v>
      </c>
      <c r="I37" s="92">
        <v>0.21</v>
      </c>
      <c r="J37" s="82">
        <f>0</f>
        <v>0</v>
      </c>
      <c r="L37" s="28"/>
    </row>
    <row r="38" spans="2:12" s="1" customFormat="1" ht="14.45" hidden="1" customHeight="1">
      <c r="B38" s="28"/>
      <c r="E38" s="23" t="s">
        <v>50</v>
      </c>
      <c r="F38" s="82">
        <f>ROUND((SUM(BH127:BH148)),  2)</f>
        <v>0</v>
      </c>
      <c r="I38" s="92">
        <v>0.15</v>
      </c>
      <c r="J38" s="82">
        <f>0</f>
        <v>0</v>
      </c>
      <c r="L38" s="28"/>
    </row>
    <row r="39" spans="2:12" s="1" customFormat="1" ht="14.45" hidden="1" customHeight="1">
      <c r="B39" s="28"/>
      <c r="E39" s="23" t="s">
        <v>51</v>
      </c>
      <c r="F39" s="82">
        <f>ROUND((SUM(BI127:BI148)),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1670</v>
      </c>
      <c r="F87" s="207"/>
      <c r="G87" s="207"/>
      <c r="H87" s="207"/>
      <c r="L87" s="28"/>
    </row>
    <row r="88" spans="2:12" s="1" customFormat="1" ht="12" customHeight="1">
      <c r="B88" s="28"/>
      <c r="C88" s="23" t="s">
        <v>138</v>
      </c>
      <c r="L88" s="28"/>
    </row>
    <row r="89" spans="2:12" s="1" customFormat="1" ht="16.5" customHeight="1">
      <c r="B89" s="28"/>
      <c r="E89" s="168" t="str">
        <f>E11</f>
        <v>SO03.01 - stavební část</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J127</f>
        <v>0</v>
      </c>
      <c r="L98" s="28"/>
      <c r="AU98" s="13" t="s">
        <v>144</v>
      </c>
    </row>
    <row r="99" spans="2:47" s="8" customFormat="1" ht="24.95" customHeight="1">
      <c r="B99" s="104"/>
      <c r="D99" s="105" t="s">
        <v>996</v>
      </c>
      <c r="E99" s="106"/>
      <c r="F99" s="106"/>
      <c r="G99" s="106"/>
      <c r="H99" s="106"/>
      <c r="I99" s="106"/>
      <c r="J99" s="107">
        <f>J128</f>
        <v>0</v>
      </c>
      <c r="L99" s="104"/>
    </row>
    <row r="100" spans="2:47" s="9" customFormat="1" ht="19.899999999999999" customHeight="1">
      <c r="B100" s="108"/>
      <c r="D100" s="109" t="s">
        <v>997</v>
      </c>
      <c r="E100" s="110"/>
      <c r="F100" s="110"/>
      <c r="G100" s="110"/>
      <c r="H100" s="110"/>
      <c r="I100" s="110"/>
      <c r="J100" s="111">
        <f>J129</f>
        <v>0</v>
      </c>
      <c r="L100" s="108"/>
    </row>
    <row r="101" spans="2:47" s="9" customFormat="1" ht="19.899999999999999" customHeight="1">
      <c r="B101" s="108"/>
      <c r="D101" s="109" t="s">
        <v>1672</v>
      </c>
      <c r="E101" s="110"/>
      <c r="F101" s="110"/>
      <c r="G101" s="110"/>
      <c r="H101" s="110"/>
      <c r="I101" s="110"/>
      <c r="J101" s="111">
        <f>J136</f>
        <v>0</v>
      </c>
      <c r="L101" s="108"/>
    </row>
    <row r="102" spans="2:47" s="9" customFormat="1" ht="14.85" customHeight="1">
      <c r="B102" s="108"/>
      <c r="D102" s="109" t="s">
        <v>1673</v>
      </c>
      <c r="E102" s="110"/>
      <c r="F102" s="110"/>
      <c r="G102" s="110"/>
      <c r="H102" s="110"/>
      <c r="I102" s="110"/>
      <c r="J102" s="111">
        <f>J139</f>
        <v>0</v>
      </c>
      <c r="L102" s="108"/>
    </row>
    <row r="103" spans="2:47" s="9" customFormat="1" ht="19.899999999999999" customHeight="1">
      <c r="B103" s="108"/>
      <c r="D103" s="109" t="s">
        <v>1674</v>
      </c>
      <c r="E103" s="110"/>
      <c r="F103" s="110"/>
      <c r="G103" s="110"/>
      <c r="H103" s="110"/>
      <c r="I103" s="110"/>
      <c r="J103" s="111">
        <f>J141</f>
        <v>0</v>
      </c>
      <c r="L103" s="108"/>
    </row>
    <row r="104" spans="2:47" s="8" customFormat="1" ht="24.95" customHeight="1">
      <c r="B104" s="104"/>
      <c r="D104" s="105" t="s">
        <v>1513</v>
      </c>
      <c r="E104" s="106"/>
      <c r="F104" s="106"/>
      <c r="G104" s="106"/>
      <c r="H104" s="106"/>
      <c r="I104" s="106"/>
      <c r="J104" s="107">
        <f>J146</f>
        <v>0</v>
      </c>
      <c r="L104" s="104"/>
    </row>
    <row r="105" spans="2:47" s="9" customFormat="1" ht="19.899999999999999" customHeight="1">
      <c r="B105" s="108"/>
      <c r="D105" s="109" t="s">
        <v>1514</v>
      </c>
      <c r="E105" s="110"/>
      <c r="F105" s="110"/>
      <c r="G105" s="110"/>
      <c r="H105" s="110"/>
      <c r="I105" s="110"/>
      <c r="J105" s="111">
        <f>J147</f>
        <v>0</v>
      </c>
      <c r="L105" s="108"/>
    </row>
    <row r="106" spans="2:47" s="1" customFormat="1" ht="21.75" customHeight="1">
      <c r="B106" s="28"/>
      <c r="L106" s="28"/>
    </row>
    <row r="107" spans="2:47" s="1" customFormat="1" ht="6.95" customHeight="1">
      <c r="B107" s="40"/>
      <c r="C107" s="41"/>
      <c r="D107" s="41"/>
      <c r="E107" s="41"/>
      <c r="F107" s="41"/>
      <c r="G107" s="41"/>
      <c r="H107" s="41"/>
      <c r="I107" s="41"/>
      <c r="J107" s="41"/>
      <c r="K107" s="41"/>
      <c r="L107" s="28"/>
    </row>
    <row r="111" spans="2:47" s="1" customFormat="1" ht="6.95" customHeight="1">
      <c r="B111" s="42"/>
      <c r="C111" s="43"/>
      <c r="D111" s="43"/>
      <c r="E111" s="43"/>
      <c r="F111" s="43"/>
      <c r="G111" s="43"/>
      <c r="H111" s="43"/>
      <c r="I111" s="43"/>
      <c r="J111" s="43"/>
      <c r="K111" s="43"/>
      <c r="L111" s="28"/>
    </row>
    <row r="112" spans="2:47" s="1" customFormat="1" ht="24.95" customHeight="1">
      <c r="B112" s="28"/>
      <c r="C112" s="17" t="s">
        <v>154</v>
      </c>
      <c r="L112" s="28"/>
    </row>
    <row r="113" spans="2:63" s="1" customFormat="1" ht="6.95" customHeight="1">
      <c r="B113" s="28"/>
      <c r="L113" s="28"/>
    </row>
    <row r="114" spans="2:63" s="1" customFormat="1" ht="12" customHeight="1">
      <c r="B114" s="28"/>
      <c r="C114" s="23" t="s">
        <v>16</v>
      </c>
      <c r="L114" s="28"/>
    </row>
    <row r="115" spans="2:63" s="1" customFormat="1" ht="16.5" customHeight="1">
      <c r="B115" s="28"/>
      <c r="E115" s="205" t="str">
        <f>E7</f>
        <v>Oprava zabezpečovacího zařízení v žst. Podlešín</v>
      </c>
      <c r="F115" s="206"/>
      <c r="G115" s="206"/>
      <c r="H115" s="206"/>
      <c r="L115" s="28"/>
    </row>
    <row r="116" spans="2:63" ht="12" customHeight="1">
      <c r="B116" s="16"/>
      <c r="C116" s="23" t="s">
        <v>136</v>
      </c>
      <c r="L116" s="16"/>
    </row>
    <row r="117" spans="2:63" s="1" customFormat="1" ht="16.5" customHeight="1">
      <c r="B117" s="28"/>
      <c r="E117" s="205" t="s">
        <v>1670</v>
      </c>
      <c r="F117" s="207"/>
      <c r="G117" s="207"/>
      <c r="H117" s="207"/>
      <c r="L117" s="28"/>
    </row>
    <row r="118" spans="2:63" s="1" customFormat="1" ht="12" customHeight="1">
      <c r="B118" s="28"/>
      <c r="C118" s="23" t="s">
        <v>138</v>
      </c>
      <c r="L118" s="28"/>
    </row>
    <row r="119" spans="2:63" s="1" customFormat="1" ht="16.5" customHeight="1">
      <c r="B119" s="28"/>
      <c r="E119" s="168" t="str">
        <f>E11</f>
        <v>SO03.01 - stavební část</v>
      </c>
      <c r="F119" s="207"/>
      <c r="G119" s="207"/>
      <c r="H119" s="207"/>
      <c r="L119" s="28"/>
    </row>
    <row r="120" spans="2:63" s="1" customFormat="1" ht="6.95" customHeight="1">
      <c r="B120" s="28"/>
      <c r="L120" s="28"/>
    </row>
    <row r="121" spans="2:63" s="1" customFormat="1" ht="12" customHeight="1">
      <c r="B121" s="28"/>
      <c r="C121" s="23" t="s">
        <v>22</v>
      </c>
      <c r="F121" s="21" t="str">
        <f>F14</f>
        <v xml:space="preserve"> žst. Podlešín</v>
      </c>
      <c r="I121" s="23" t="s">
        <v>24</v>
      </c>
      <c r="J121" s="48" t="str">
        <f>IF(J14="","",J14)</f>
        <v>2. 11. 2023</v>
      </c>
      <c r="L121" s="28"/>
    </row>
    <row r="122" spans="2:63" s="1" customFormat="1" ht="6.95" customHeight="1">
      <c r="B122" s="28"/>
      <c r="L122" s="28"/>
    </row>
    <row r="123" spans="2:63" s="1" customFormat="1" ht="15.2" customHeight="1">
      <c r="B123" s="28"/>
      <c r="C123" s="23" t="s">
        <v>28</v>
      </c>
      <c r="F123" s="21" t="str">
        <f>E17</f>
        <v>Jiří Kejkula, OŘ Praha</v>
      </c>
      <c r="I123" s="23" t="s">
        <v>34</v>
      </c>
      <c r="J123" s="26" t="str">
        <f>E23</f>
        <v>TMS Projekt s.r.o.</v>
      </c>
      <c r="L123" s="28"/>
    </row>
    <row r="124" spans="2:63" s="1" customFormat="1" ht="25.7" customHeight="1">
      <c r="B124" s="28"/>
      <c r="C124" s="23" t="s">
        <v>32</v>
      </c>
      <c r="F124" s="21" t="str">
        <f>IF(E20="","",E20)</f>
        <v>Vyplň údaj</v>
      </c>
      <c r="I124" s="23" t="s">
        <v>39</v>
      </c>
      <c r="J124" s="26" t="str">
        <f>E26</f>
        <v>Milan Bělehrad, OŘ Praha</v>
      </c>
      <c r="L124" s="28"/>
    </row>
    <row r="125" spans="2:63" s="1" customFormat="1" ht="10.35" customHeight="1">
      <c r="B125" s="28"/>
      <c r="L125" s="28"/>
    </row>
    <row r="126" spans="2:63" s="10" customFormat="1" ht="29.25" customHeight="1">
      <c r="B126" s="112"/>
      <c r="C126" s="113" t="s">
        <v>155</v>
      </c>
      <c r="D126" s="114" t="s">
        <v>67</v>
      </c>
      <c r="E126" s="114" t="s">
        <v>63</v>
      </c>
      <c r="F126" s="114" t="s">
        <v>64</v>
      </c>
      <c r="G126" s="114" t="s">
        <v>156</v>
      </c>
      <c r="H126" s="114" t="s">
        <v>157</v>
      </c>
      <c r="I126" s="114" t="s">
        <v>158</v>
      </c>
      <c r="J126" s="114" t="s">
        <v>142</v>
      </c>
      <c r="K126" s="115" t="s">
        <v>159</v>
      </c>
      <c r="L126" s="112"/>
      <c r="M126" s="55" t="s">
        <v>1</v>
      </c>
      <c r="N126" s="56" t="s">
        <v>46</v>
      </c>
      <c r="O126" s="56" t="s">
        <v>160</v>
      </c>
      <c r="P126" s="56" t="s">
        <v>161</v>
      </c>
      <c r="Q126" s="56" t="s">
        <v>162</v>
      </c>
      <c r="R126" s="56" t="s">
        <v>163</v>
      </c>
      <c r="S126" s="56" t="s">
        <v>164</v>
      </c>
      <c r="T126" s="57" t="s">
        <v>165</v>
      </c>
    </row>
    <row r="127" spans="2:63" s="1" customFormat="1" ht="22.9" customHeight="1">
      <c r="B127" s="28"/>
      <c r="C127" s="60" t="s">
        <v>166</v>
      </c>
      <c r="J127" s="116">
        <f>BK127</f>
        <v>0</v>
      </c>
      <c r="L127" s="28"/>
      <c r="M127" s="58"/>
      <c r="N127" s="49"/>
      <c r="O127" s="49"/>
      <c r="P127" s="117">
        <f>P128+P146</f>
        <v>0</v>
      </c>
      <c r="Q127" s="49"/>
      <c r="R127" s="117">
        <f>R128+R146</f>
        <v>5.94E-3</v>
      </c>
      <c r="S127" s="49"/>
      <c r="T127" s="118">
        <f>T128+T146</f>
        <v>61.960999999999999</v>
      </c>
      <c r="AT127" s="13" t="s">
        <v>81</v>
      </c>
      <c r="AU127" s="13" t="s">
        <v>144</v>
      </c>
      <c r="BK127" s="119">
        <f>BK128+BK146</f>
        <v>0</v>
      </c>
    </row>
    <row r="128" spans="2:63" s="11" customFormat="1" ht="25.9" customHeight="1">
      <c r="B128" s="120"/>
      <c r="D128" s="121" t="s">
        <v>81</v>
      </c>
      <c r="E128" s="122" t="s">
        <v>998</v>
      </c>
      <c r="F128" s="122" t="s">
        <v>999</v>
      </c>
      <c r="I128" s="123"/>
      <c r="J128" s="124">
        <f>BK128</f>
        <v>0</v>
      </c>
      <c r="L128" s="120"/>
      <c r="M128" s="125"/>
      <c r="P128" s="126">
        <f>P129+P136+P141</f>
        <v>0</v>
      </c>
      <c r="R128" s="126">
        <f>R129+R136+R141</f>
        <v>0</v>
      </c>
      <c r="T128" s="127">
        <f>T129+T136+T141</f>
        <v>61.960999999999999</v>
      </c>
      <c r="AR128" s="121" t="s">
        <v>21</v>
      </c>
      <c r="AT128" s="128" t="s">
        <v>81</v>
      </c>
      <c r="AU128" s="128" t="s">
        <v>82</v>
      </c>
      <c r="AY128" s="121" t="s">
        <v>169</v>
      </c>
      <c r="BK128" s="129">
        <f>BK129+BK136+BK141</f>
        <v>0</v>
      </c>
    </row>
    <row r="129" spans="2:65" s="11" customFormat="1" ht="22.9" customHeight="1">
      <c r="B129" s="120"/>
      <c r="D129" s="121" t="s">
        <v>81</v>
      </c>
      <c r="E129" s="153" t="s">
        <v>21</v>
      </c>
      <c r="F129" s="153" t="s">
        <v>1000</v>
      </c>
      <c r="I129" s="123"/>
      <c r="J129" s="154">
        <f>BK129</f>
        <v>0</v>
      </c>
      <c r="L129" s="120"/>
      <c r="M129" s="125"/>
      <c r="P129" s="126">
        <f>SUM(P130:P135)</f>
        <v>0</v>
      </c>
      <c r="R129" s="126">
        <f>SUM(R130:R135)</f>
        <v>0</v>
      </c>
      <c r="T129" s="127">
        <f>SUM(T130:T135)</f>
        <v>0</v>
      </c>
      <c r="AR129" s="121" t="s">
        <v>21</v>
      </c>
      <c r="AT129" s="128" t="s">
        <v>81</v>
      </c>
      <c r="AU129" s="128" t="s">
        <v>21</v>
      </c>
      <c r="AY129" s="121" t="s">
        <v>169</v>
      </c>
      <c r="BK129" s="129">
        <f>SUM(BK130:BK135)</f>
        <v>0</v>
      </c>
    </row>
    <row r="130" spans="2:65" s="1" customFormat="1" ht="33" customHeight="1">
      <c r="B130" s="28"/>
      <c r="C130" s="144" t="s">
        <v>21</v>
      </c>
      <c r="D130" s="144" t="s">
        <v>182</v>
      </c>
      <c r="E130" s="145" t="s">
        <v>1675</v>
      </c>
      <c r="F130" s="146" t="s">
        <v>1676</v>
      </c>
      <c r="G130" s="147" t="s">
        <v>1003</v>
      </c>
      <c r="H130" s="148">
        <v>27.434999999999999</v>
      </c>
      <c r="I130" s="149"/>
      <c r="J130" s="150">
        <f t="shared" ref="J130:J135" si="0">ROUND(I130*H130,2)</f>
        <v>0</v>
      </c>
      <c r="K130" s="146" t="s">
        <v>1004</v>
      </c>
      <c r="L130" s="28"/>
      <c r="M130" s="151" t="s">
        <v>1</v>
      </c>
      <c r="N130" s="152" t="s">
        <v>47</v>
      </c>
      <c r="P130" s="140">
        <f t="shared" ref="P130:P135" si="1">O130*H130</f>
        <v>0</v>
      </c>
      <c r="Q130" s="140">
        <v>0</v>
      </c>
      <c r="R130" s="140">
        <f t="shared" ref="R130:R135" si="2">Q130*H130</f>
        <v>0</v>
      </c>
      <c r="S130" s="140">
        <v>0</v>
      </c>
      <c r="T130" s="141">
        <f t="shared" ref="T130:T135" si="3">S130*H130</f>
        <v>0</v>
      </c>
      <c r="AR130" s="142" t="s">
        <v>187</v>
      </c>
      <c r="AT130" s="142" t="s">
        <v>182</v>
      </c>
      <c r="AU130" s="142" t="s">
        <v>90</v>
      </c>
      <c r="AY130" s="13" t="s">
        <v>169</v>
      </c>
      <c r="BE130" s="143">
        <f t="shared" ref="BE130:BE135" si="4">IF(N130="základní",J130,0)</f>
        <v>0</v>
      </c>
      <c r="BF130" s="143">
        <f t="shared" ref="BF130:BF135" si="5">IF(N130="snížená",J130,0)</f>
        <v>0</v>
      </c>
      <c r="BG130" s="143">
        <f t="shared" ref="BG130:BG135" si="6">IF(N130="zákl. přenesená",J130,0)</f>
        <v>0</v>
      </c>
      <c r="BH130" s="143">
        <f t="shared" ref="BH130:BH135" si="7">IF(N130="sníž. přenesená",J130,0)</f>
        <v>0</v>
      </c>
      <c r="BI130" s="143">
        <f t="shared" ref="BI130:BI135" si="8">IF(N130="nulová",J130,0)</f>
        <v>0</v>
      </c>
      <c r="BJ130" s="13" t="s">
        <v>21</v>
      </c>
      <c r="BK130" s="143">
        <f t="shared" ref="BK130:BK135" si="9">ROUND(I130*H130,2)</f>
        <v>0</v>
      </c>
      <c r="BL130" s="13" t="s">
        <v>187</v>
      </c>
      <c r="BM130" s="142" t="s">
        <v>1677</v>
      </c>
    </row>
    <row r="131" spans="2:65" s="1" customFormat="1" ht="62.65" customHeight="1">
      <c r="B131" s="28"/>
      <c r="C131" s="144" t="s">
        <v>90</v>
      </c>
      <c r="D131" s="144" t="s">
        <v>182</v>
      </c>
      <c r="E131" s="145" t="s">
        <v>1678</v>
      </c>
      <c r="F131" s="146" t="s">
        <v>1679</v>
      </c>
      <c r="G131" s="147" t="s">
        <v>1003</v>
      </c>
      <c r="H131" s="148">
        <v>60.734999999999999</v>
      </c>
      <c r="I131" s="149"/>
      <c r="J131" s="150">
        <f t="shared" si="0"/>
        <v>0</v>
      </c>
      <c r="K131" s="146" t="s">
        <v>1004</v>
      </c>
      <c r="L131" s="28"/>
      <c r="M131" s="151" t="s">
        <v>1</v>
      </c>
      <c r="N131" s="152" t="s">
        <v>47</v>
      </c>
      <c r="P131" s="140">
        <f t="shared" si="1"/>
        <v>0</v>
      </c>
      <c r="Q131" s="140">
        <v>0</v>
      </c>
      <c r="R131" s="140">
        <f t="shared" si="2"/>
        <v>0</v>
      </c>
      <c r="S131" s="140">
        <v>0</v>
      </c>
      <c r="T131" s="141">
        <f t="shared" si="3"/>
        <v>0</v>
      </c>
      <c r="AR131" s="142" t="s">
        <v>187</v>
      </c>
      <c r="AT131" s="142" t="s">
        <v>182</v>
      </c>
      <c r="AU131" s="142" t="s">
        <v>90</v>
      </c>
      <c r="AY131" s="13" t="s">
        <v>169</v>
      </c>
      <c r="BE131" s="143">
        <f t="shared" si="4"/>
        <v>0</v>
      </c>
      <c r="BF131" s="143">
        <f t="shared" si="5"/>
        <v>0</v>
      </c>
      <c r="BG131" s="143">
        <f t="shared" si="6"/>
        <v>0</v>
      </c>
      <c r="BH131" s="143">
        <f t="shared" si="7"/>
        <v>0</v>
      </c>
      <c r="BI131" s="143">
        <f t="shared" si="8"/>
        <v>0</v>
      </c>
      <c r="BJ131" s="13" t="s">
        <v>21</v>
      </c>
      <c r="BK131" s="143">
        <f t="shared" si="9"/>
        <v>0</v>
      </c>
      <c r="BL131" s="13" t="s">
        <v>187</v>
      </c>
      <c r="BM131" s="142" t="s">
        <v>1680</v>
      </c>
    </row>
    <row r="132" spans="2:65" s="1" customFormat="1" ht="66.75" customHeight="1">
      <c r="B132" s="28"/>
      <c r="C132" s="144" t="s">
        <v>181</v>
      </c>
      <c r="D132" s="144" t="s">
        <v>182</v>
      </c>
      <c r="E132" s="145" t="s">
        <v>1681</v>
      </c>
      <c r="F132" s="146" t="s">
        <v>1682</v>
      </c>
      <c r="G132" s="147" t="s">
        <v>1003</v>
      </c>
      <c r="H132" s="148">
        <v>607.34</v>
      </c>
      <c r="I132" s="149"/>
      <c r="J132" s="150">
        <f t="shared" si="0"/>
        <v>0</v>
      </c>
      <c r="K132" s="146" t="s">
        <v>1004</v>
      </c>
      <c r="L132" s="28"/>
      <c r="M132" s="151" t="s">
        <v>1</v>
      </c>
      <c r="N132" s="152" t="s">
        <v>47</v>
      </c>
      <c r="P132" s="140">
        <f t="shared" si="1"/>
        <v>0</v>
      </c>
      <c r="Q132" s="140">
        <v>0</v>
      </c>
      <c r="R132" s="140">
        <f t="shared" si="2"/>
        <v>0</v>
      </c>
      <c r="S132" s="140">
        <v>0</v>
      </c>
      <c r="T132" s="141">
        <f t="shared" si="3"/>
        <v>0</v>
      </c>
      <c r="AR132" s="142" t="s">
        <v>187</v>
      </c>
      <c r="AT132" s="142" t="s">
        <v>182</v>
      </c>
      <c r="AU132" s="142" t="s">
        <v>90</v>
      </c>
      <c r="AY132" s="13" t="s">
        <v>169</v>
      </c>
      <c r="BE132" s="143">
        <f t="shared" si="4"/>
        <v>0</v>
      </c>
      <c r="BF132" s="143">
        <f t="shared" si="5"/>
        <v>0</v>
      </c>
      <c r="BG132" s="143">
        <f t="shared" si="6"/>
        <v>0</v>
      </c>
      <c r="BH132" s="143">
        <f t="shared" si="7"/>
        <v>0</v>
      </c>
      <c r="BI132" s="143">
        <f t="shared" si="8"/>
        <v>0</v>
      </c>
      <c r="BJ132" s="13" t="s">
        <v>21</v>
      </c>
      <c r="BK132" s="143">
        <f t="shared" si="9"/>
        <v>0</v>
      </c>
      <c r="BL132" s="13" t="s">
        <v>187</v>
      </c>
      <c r="BM132" s="142" t="s">
        <v>1683</v>
      </c>
    </row>
    <row r="133" spans="2:65" s="1" customFormat="1" ht="44.25" customHeight="1">
      <c r="B133" s="28"/>
      <c r="C133" s="144" t="s">
        <v>187</v>
      </c>
      <c r="D133" s="144" t="s">
        <v>182</v>
      </c>
      <c r="E133" s="145" t="s">
        <v>1684</v>
      </c>
      <c r="F133" s="146" t="s">
        <v>1685</v>
      </c>
      <c r="G133" s="147" t="s">
        <v>1003</v>
      </c>
      <c r="H133" s="148">
        <v>60.734999999999999</v>
      </c>
      <c r="I133" s="149"/>
      <c r="J133" s="150">
        <f t="shared" si="0"/>
        <v>0</v>
      </c>
      <c r="K133" s="146" t="s">
        <v>1004</v>
      </c>
      <c r="L133" s="28"/>
      <c r="M133" s="151" t="s">
        <v>1</v>
      </c>
      <c r="N133" s="152" t="s">
        <v>47</v>
      </c>
      <c r="P133" s="140">
        <f t="shared" si="1"/>
        <v>0</v>
      </c>
      <c r="Q133" s="140">
        <v>0</v>
      </c>
      <c r="R133" s="140">
        <f t="shared" si="2"/>
        <v>0</v>
      </c>
      <c r="S133" s="140">
        <v>0</v>
      </c>
      <c r="T133" s="141">
        <f t="shared" si="3"/>
        <v>0</v>
      </c>
      <c r="AR133" s="142" t="s">
        <v>187</v>
      </c>
      <c r="AT133" s="142" t="s">
        <v>182</v>
      </c>
      <c r="AU133" s="142" t="s">
        <v>90</v>
      </c>
      <c r="AY133" s="13" t="s">
        <v>169</v>
      </c>
      <c r="BE133" s="143">
        <f t="shared" si="4"/>
        <v>0</v>
      </c>
      <c r="BF133" s="143">
        <f t="shared" si="5"/>
        <v>0</v>
      </c>
      <c r="BG133" s="143">
        <f t="shared" si="6"/>
        <v>0</v>
      </c>
      <c r="BH133" s="143">
        <f t="shared" si="7"/>
        <v>0</v>
      </c>
      <c r="BI133" s="143">
        <f t="shared" si="8"/>
        <v>0</v>
      </c>
      <c r="BJ133" s="13" t="s">
        <v>21</v>
      </c>
      <c r="BK133" s="143">
        <f t="shared" si="9"/>
        <v>0</v>
      </c>
      <c r="BL133" s="13" t="s">
        <v>187</v>
      </c>
      <c r="BM133" s="142" t="s">
        <v>1686</v>
      </c>
    </row>
    <row r="134" spans="2:65" s="1" customFormat="1" ht="44.25" customHeight="1">
      <c r="B134" s="28"/>
      <c r="C134" s="144" t="s">
        <v>192</v>
      </c>
      <c r="D134" s="144" t="s">
        <v>182</v>
      </c>
      <c r="E134" s="145" t="s">
        <v>1018</v>
      </c>
      <c r="F134" s="146" t="s">
        <v>1019</v>
      </c>
      <c r="G134" s="147" t="s">
        <v>1003</v>
      </c>
      <c r="H134" s="148">
        <v>33.299999999999997</v>
      </c>
      <c r="I134" s="149"/>
      <c r="J134" s="150">
        <f t="shared" si="0"/>
        <v>0</v>
      </c>
      <c r="K134" s="146" t="s">
        <v>1004</v>
      </c>
      <c r="L134" s="28"/>
      <c r="M134" s="151" t="s">
        <v>1</v>
      </c>
      <c r="N134" s="152" t="s">
        <v>47</v>
      </c>
      <c r="P134" s="140">
        <f t="shared" si="1"/>
        <v>0</v>
      </c>
      <c r="Q134" s="140">
        <v>0</v>
      </c>
      <c r="R134" s="140">
        <f t="shared" si="2"/>
        <v>0</v>
      </c>
      <c r="S134" s="140">
        <v>0</v>
      </c>
      <c r="T134" s="141">
        <f t="shared" si="3"/>
        <v>0</v>
      </c>
      <c r="AR134" s="142" t="s">
        <v>187</v>
      </c>
      <c r="AT134" s="142" t="s">
        <v>182</v>
      </c>
      <c r="AU134" s="142" t="s">
        <v>90</v>
      </c>
      <c r="AY134" s="13" t="s">
        <v>169</v>
      </c>
      <c r="BE134" s="143">
        <f t="shared" si="4"/>
        <v>0</v>
      </c>
      <c r="BF134" s="143">
        <f t="shared" si="5"/>
        <v>0</v>
      </c>
      <c r="BG134" s="143">
        <f t="shared" si="6"/>
        <v>0</v>
      </c>
      <c r="BH134" s="143">
        <f t="shared" si="7"/>
        <v>0</v>
      </c>
      <c r="BI134" s="143">
        <f t="shared" si="8"/>
        <v>0</v>
      </c>
      <c r="BJ134" s="13" t="s">
        <v>21</v>
      </c>
      <c r="BK134" s="143">
        <f t="shared" si="9"/>
        <v>0</v>
      </c>
      <c r="BL134" s="13" t="s">
        <v>187</v>
      </c>
      <c r="BM134" s="142" t="s">
        <v>1687</v>
      </c>
    </row>
    <row r="135" spans="2:65" s="1" customFormat="1" ht="33" customHeight="1">
      <c r="B135" s="28"/>
      <c r="C135" s="144" t="s">
        <v>196</v>
      </c>
      <c r="D135" s="144" t="s">
        <v>182</v>
      </c>
      <c r="E135" s="145" t="s">
        <v>1688</v>
      </c>
      <c r="F135" s="146" t="s">
        <v>1689</v>
      </c>
      <c r="G135" s="147" t="s">
        <v>1023</v>
      </c>
      <c r="H135" s="148">
        <v>150</v>
      </c>
      <c r="I135" s="149"/>
      <c r="J135" s="150">
        <f t="shared" si="0"/>
        <v>0</v>
      </c>
      <c r="K135" s="146" t="s">
        <v>1004</v>
      </c>
      <c r="L135" s="28"/>
      <c r="M135" s="151" t="s">
        <v>1</v>
      </c>
      <c r="N135" s="152" t="s">
        <v>47</v>
      </c>
      <c r="P135" s="140">
        <f t="shared" si="1"/>
        <v>0</v>
      </c>
      <c r="Q135" s="140">
        <v>0</v>
      </c>
      <c r="R135" s="140">
        <f t="shared" si="2"/>
        <v>0</v>
      </c>
      <c r="S135" s="140">
        <v>0</v>
      </c>
      <c r="T135" s="141">
        <f t="shared" si="3"/>
        <v>0</v>
      </c>
      <c r="AR135" s="142" t="s">
        <v>187</v>
      </c>
      <c r="AT135" s="142" t="s">
        <v>182</v>
      </c>
      <c r="AU135" s="142" t="s">
        <v>90</v>
      </c>
      <c r="AY135" s="13" t="s">
        <v>169</v>
      </c>
      <c r="BE135" s="143">
        <f t="shared" si="4"/>
        <v>0</v>
      </c>
      <c r="BF135" s="143">
        <f t="shared" si="5"/>
        <v>0</v>
      </c>
      <c r="BG135" s="143">
        <f t="shared" si="6"/>
        <v>0</v>
      </c>
      <c r="BH135" s="143">
        <f t="shared" si="7"/>
        <v>0</v>
      </c>
      <c r="BI135" s="143">
        <f t="shared" si="8"/>
        <v>0</v>
      </c>
      <c r="BJ135" s="13" t="s">
        <v>21</v>
      </c>
      <c r="BK135" s="143">
        <f t="shared" si="9"/>
        <v>0</v>
      </c>
      <c r="BL135" s="13" t="s">
        <v>187</v>
      </c>
      <c r="BM135" s="142" t="s">
        <v>1690</v>
      </c>
    </row>
    <row r="136" spans="2:65" s="11" customFormat="1" ht="22.9" customHeight="1">
      <c r="B136" s="120"/>
      <c r="D136" s="121" t="s">
        <v>81</v>
      </c>
      <c r="E136" s="153" t="s">
        <v>208</v>
      </c>
      <c r="F136" s="153" t="s">
        <v>1691</v>
      </c>
      <c r="I136" s="123"/>
      <c r="J136" s="154">
        <f>BK136</f>
        <v>0</v>
      </c>
      <c r="L136" s="120"/>
      <c r="M136" s="125"/>
      <c r="P136" s="126">
        <f>P137+P138+P139</f>
        <v>0</v>
      </c>
      <c r="R136" s="126">
        <f>R137+R138+R139</f>
        <v>0</v>
      </c>
      <c r="T136" s="127">
        <f>T137+T138+T139</f>
        <v>61.960999999999999</v>
      </c>
      <c r="AR136" s="121" t="s">
        <v>21</v>
      </c>
      <c r="AT136" s="128" t="s">
        <v>81</v>
      </c>
      <c r="AU136" s="128" t="s">
        <v>21</v>
      </c>
      <c r="AY136" s="121" t="s">
        <v>169</v>
      </c>
      <c r="BK136" s="129">
        <f>BK137+BK138+BK139</f>
        <v>0</v>
      </c>
    </row>
    <row r="137" spans="2:65" s="1" customFormat="1" ht="44.25" customHeight="1">
      <c r="B137" s="28"/>
      <c r="C137" s="144" t="s">
        <v>200</v>
      </c>
      <c r="D137" s="144" t="s">
        <v>182</v>
      </c>
      <c r="E137" s="145" t="s">
        <v>1692</v>
      </c>
      <c r="F137" s="146" t="s">
        <v>1693</v>
      </c>
      <c r="G137" s="147" t="s">
        <v>1003</v>
      </c>
      <c r="H137" s="148">
        <v>125</v>
      </c>
      <c r="I137" s="149"/>
      <c r="J137" s="150">
        <f>ROUND(I137*H137,2)</f>
        <v>0</v>
      </c>
      <c r="K137" s="146" t="s">
        <v>1004</v>
      </c>
      <c r="L137" s="28"/>
      <c r="M137" s="151" t="s">
        <v>1</v>
      </c>
      <c r="N137" s="152" t="s">
        <v>47</v>
      </c>
      <c r="P137" s="140">
        <f>O137*H137</f>
        <v>0</v>
      </c>
      <c r="Q137" s="140">
        <v>0</v>
      </c>
      <c r="R137" s="140">
        <f>Q137*H137</f>
        <v>0</v>
      </c>
      <c r="S137" s="140">
        <v>0.47</v>
      </c>
      <c r="T137" s="141">
        <f>S137*H137</f>
        <v>58.75</v>
      </c>
      <c r="AR137" s="142" t="s">
        <v>187</v>
      </c>
      <c r="AT137" s="142" t="s">
        <v>182</v>
      </c>
      <c r="AU137" s="142" t="s">
        <v>90</v>
      </c>
      <c r="AY137" s="13" t="s">
        <v>169</v>
      </c>
      <c r="BE137" s="143">
        <f>IF(N137="základní",J137,0)</f>
        <v>0</v>
      </c>
      <c r="BF137" s="143">
        <f>IF(N137="snížená",J137,0)</f>
        <v>0</v>
      </c>
      <c r="BG137" s="143">
        <f>IF(N137="zákl. přenesená",J137,0)</f>
        <v>0</v>
      </c>
      <c r="BH137" s="143">
        <f>IF(N137="sníž. přenesená",J137,0)</f>
        <v>0</v>
      </c>
      <c r="BI137" s="143">
        <f>IF(N137="nulová",J137,0)</f>
        <v>0</v>
      </c>
      <c r="BJ137" s="13" t="s">
        <v>21</v>
      </c>
      <c r="BK137" s="143">
        <f>ROUND(I137*H137,2)</f>
        <v>0</v>
      </c>
      <c r="BL137" s="13" t="s">
        <v>187</v>
      </c>
      <c r="BM137" s="142" t="s">
        <v>1694</v>
      </c>
    </row>
    <row r="138" spans="2:65" s="1" customFormat="1" ht="33" customHeight="1">
      <c r="B138" s="28"/>
      <c r="C138" s="144" t="s">
        <v>204</v>
      </c>
      <c r="D138" s="144" t="s">
        <v>182</v>
      </c>
      <c r="E138" s="145" t="s">
        <v>1695</v>
      </c>
      <c r="F138" s="146" t="s">
        <v>1696</v>
      </c>
      <c r="G138" s="147" t="s">
        <v>383</v>
      </c>
      <c r="H138" s="148">
        <v>3.2109999999999999</v>
      </c>
      <c r="I138" s="149"/>
      <c r="J138" s="150">
        <f>ROUND(I138*H138,2)</f>
        <v>0</v>
      </c>
      <c r="K138" s="146" t="s">
        <v>1004</v>
      </c>
      <c r="L138" s="28"/>
      <c r="M138" s="151" t="s">
        <v>1</v>
      </c>
      <c r="N138" s="152" t="s">
        <v>47</v>
      </c>
      <c r="P138" s="140">
        <f>O138*H138</f>
        <v>0</v>
      </c>
      <c r="Q138" s="140">
        <v>0</v>
      </c>
      <c r="R138" s="140">
        <f>Q138*H138</f>
        <v>0</v>
      </c>
      <c r="S138" s="140">
        <v>1</v>
      </c>
      <c r="T138" s="141">
        <f>S138*H138</f>
        <v>3.2109999999999999</v>
      </c>
      <c r="AR138" s="142" t="s">
        <v>187</v>
      </c>
      <c r="AT138" s="142" t="s">
        <v>182</v>
      </c>
      <c r="AU138" s="142" t="s">
        <v>90</v>
      </c>
      <c r="AY138" s="13" t="s">
        <v>169</v>
      </c>
      <c r="BE138" s="143">
        <f>IF(N138="základní",J138,0)</f>
        <v>0</v>
      </c>
      <c r="BF138" s="143">
        <f>IF(N138="snížená",J138,0)</f>
        <v>0</v>
      </c>
      <c r="BG138" s="143">
        <f>IF(N138="zákl. přenesená",J138,0)</f>
        <v>0</v>
      </c>
      <c r="BH138" s="143">
        <f>IF(N138="sníž. přenesená",J138,0)</f>
        <v>0</v>
      </c>
      <c r="BI138" s="143">
        <f>IF(N138="nulová",J138,0)</f>
        <v>0</v>
      </c>
      <c r="BJ138" s="13" t="s">
        <v>21</v>
      </c>
      <c r="BK138" s="143">
        <f>ROUND(I138*H138,2)</f>
        <v>0</v>
      </c>
      <c r="BL138" s="13" t="s">
        <v>187</v>
      </c>
      <c r="BM138" s="142" t="s">
        <v>1697</v>
      </c>
    </row>
    <row r="139" spans="2:65" s="11" customFormat="1" ht="20.85" customHeight="1">
      <c r="B139" s="120"/>
      <c r="D139" s="121" t="s">
        <v>81</v>
      </c>
      <c r="E139" s="153" t="s">
        <v>1698</v>
      </c>
      <c r="F139" s="153" t="s">
        <v>1699</v>
      </c>
      <c r="I139" s="123"/>
      <c r="J139" s="154">
        <f>BK139</f>
        <v>0</v>
      </c>
      <c r="L139" s="120"/>
      <c r="M139" s="125"/>
      <c r="P139" s="126">
        <f>P140</f>
        <v>0</v>
      </c>
      <c r="R139" s="126">
        <f>R140</f>
        <v>0</v>
      </c>
      <c r="T139" s="127">
        <f>T140</f>
        <v>0</v>
      </c>
      <c r="AR139" s="121" t="s">
        <v>21</v>
      </c>
      <c r="AT139" s="128" t="s">
        <v>81</v>
      </c>
      <c r="AU139" s="128" t="s">
        <v>90</v>
      </c>
      <c r="AY139" s="121" t="s">
        <v>169</v>
      </c>
      <c r="BK139" s="129">
        <f>BK140</f>
        <v>0</v>
      </c>
    </row>
    <row r="140" spans="2:65" s="1" customFormat="1" ht="16.5" customHeight="1">
      <c r="B140" s="28"/>
      <c r="C140" s="144" t="s">
        <v>208</v>
      </c>
      <c r="D140" s="144" t="s">
        <v>182</v>
      </c>
      <c r="E140" s="145" t="s">
        <v>1700</v>
      </c>
      <c r="F140" s="146" t="s">
        <v>1701</v>
      </c>
      <c r="G140" s="147" t="s">
        <v>1702</v>
      </c>
      <c r="H140" s="148">
        <v>12</v>
      </c>
      <c r="I140" s="149"/>
      <c r="J140" s="150">
        <f>ROUND(I140*H140,2)</f>
        <v>0</v>
      </c>
      <c r="K140" s="146" t="s">
        <v>1</v>
      </c>
      <c r="L140" s="28"/>
      <c r="M140" s="151" t="s">
        <v>1</v>
      </c>
      <c r="N140" s="152" t="s">
        <v>47</v>
      </c>
      <c r="P140" s="140">
        <f>O140*H140</f>
        <v>0</v>
      </c>
      <c r="Q140" s="140">
        <v>0</v>
      </c>
      <c r="R140" s="140">
        <f>Q140*H140</f>
        <v>0</v>
      </c>
      <c r="S140" s="140">
        <v>0</v>
      </c>
      <c r="T140" s="141">
        <f>S140*H140</f>
        <v>0</v>
      </c>
      <c r="AR140" s="142" t="s">
        <v>187</v>
      </c>
      <c r="AT140" s="142" t="s">
        <v>182</v>
      </c>
      <c r="AU140" s="142" t="s">
        <v>181</v>
      </c>
      <c r="AY140" s="13" t="s">
        <v>169</v>
      </c>
      <c r="BE140" s="143">
        <f>IF(N140="základní",J140,0)</f>
        <v>0</v>
      </c>
      <c r="BF140" s="143">
        <f>IF(N140="snížená",J140,0)</f>
        <v>0</v>
      </c>
      <c r="BG140" s="143">
        <f>IF(N140="zákl. přenesená",J140,0)</f>
        <v>0</v>
      </c>
      <c r="BH140" s="143">
        <f>IF(N140="sníž. přenesená",J140,0)</f>
        <v>0</v>
      </c>
      <c r="BI140" s="143">
        <f>IF(N140="nulová",J140,0)</f>
        <v>0</v>
      </c>
      <c r="BJ140" s="13" t="s">
        <v>21</v>
      </c>
      <c r="BK140" s="143">
        <f>ROUND(I140*H140,2)</f>
        <v>0</v>
      </c>
      <c r="BL140" s="13" t="s">
        <v>187</v>
      </c>
      <c r="BM140" s="142" t="s">
        <v>1703</v>
      </c>
    </row>
    <row r="141" spans="2:65" s="11" customFormat="1" ht="22.9" customHeight="1">
      <c r="B141" s="120"/>
      <c r="D141" s="121" t="s">
        <v>81</v>
      </c>
      <c r="E141" s="153" t="s">
        <v>1704</v>
      </c>
      <c r="F141" s="153" t="s">
        <v>1705</v>
      </c>
      <c r="I141" s="123"/>
      <c r="J141" s="154">
        <f>BK141</f>
        <v>0</v>
      </c>
      <c r="L141" s="120"/>
      <c r="M141" s="125"/>
      <c r="P141" s="126">
        <f>SUM(P142:P145)</f>
        <v>0</v>
      </c>
      <c r="R141" s="126">
        <f>SUM(R142:R145)</f>
        <v>0</v>
      </c>
      <c r="T141" s="127">
        <f>SUM(T142:T145)</f>
        <v>0</v>
      </c>
      <c r="AR141" s="121" t="s">
        <v>21</v>
      </c>
      <c r="AT141" s="128" t="s">
        <v>81</v>
      </c>
      <c r="AU141" s="128" t="s">
        <v>21</v>
      </c>
      <c r="AY141" s="121" t="s">
        <v>169</v>
      </c>
      <c r="BK141" s="129">
        <f>SUM(BK142:BK145)</f>
        <v>0</v>
      </c>
    </row>
    <row r="142" spans="2:65" s="1" customFormat="1" ht="33" customHeight="1">
      <c r="B142" s="28"/>
      <c r="C142" s="144" t="s">
        <v>26</v>
      </c>
      <c r="D142" s="144" t="s">
        <v>182</v>
      </c>
      <c r="E142" s="145" t="s">
        <v>1706</v>
      </c>
      <c r="F142" s="146" t="s">
        <v>1707</v>
      </c>
      <c r="G142" s="147" t="s">
        <v>383</v>
      </c>
      <c r="H142" s="148">
        <v>80</v>
      </c>
      <c r="I142" s="149"/>
      <c r="J142" s="150">
        <f>ROUND(I142*H142,2)</f>
        <v>0</v>
      </c>
      <c r="K142" s="146" t="s">
        <v>1004</v>
      </c>
      <c r="L142" s="28"/>
      <c r="M142" s="151" t="s">
        <v>1</v>
      </c>
      <c r="N142" s="152" t="s">
        <v>47</v>
      </c>
      <c r="P142" s="140">
        <f>O142*H142</f>
        <v>0</v>
      </c>
      <c r="Q142" s="140">
        <v>0</v>
      </c>
      <c r="R142" s="140">
        <f>Q142*H142</f>
        <v>0</v>
      </c>
      <c r="S142" s="140">
        <v>0</v>
      </c>
      <c r="T142" s="141">
        <f>S142*H142</f>
        <v>0</v>
      </c>
      <c r="AR142" s="142" t="s">
        <v>187</v>
      </c>
      <c r="AT142" s="142" t="s">
        <v>182</v>
      </c>
      <c r="AU142" s="142" t="s">
        <v>90</v>
      </c>
      <c r="AY142" s="13" t="s">
        <v>169</v>
      </c>
      <c r="BE142" s="143">
        <f>IF(N142="základní",J142,0)</f>
        <v>0</v>
      </c>
      <c r="BF142" s="143">
        <f>IF(N142="snížená",J142,0)</f>
        <v>0</v>
      </c>
      <c r="BG142" s="143">
        <f>IF(N142="zákl. přenesená",J142,0)</f>
        <v>0</v>
      </c>
      <c r="BH142" s="143">
        <f>IF(N142="sníž. přenesená",J142,0)</f>
        <v>0</v>
      </c>
      <c r="BI142" s="143">
        <f>IF(N142="nulová",J142,0)</f>
        <v>0</v>
      </c>
      <c r="BJ142" s="13" t="s">
        <v>21</v>
      </c>
      <c r="BK142" s="143">
        <f>ROUND(I142*H142,2)</f>
        <v>0</v>
      </c>
      <c r="BL142" s="13" t="s">
        <v>187</v>
      </c>
      <c r="BM142" s="142" t="s">
        <v>1708</v>
      </c>
    </row>
    <row r="143" spans="2:65" s="1" customFormat="1" ht="24.2" customHeight="1">
      <c r="B143" s="28"/>
      <c r="C143" s="144" t="s">
        <v>215</v>
      </c>
      <c r="D143" s="144" t="s">
        <v>182</v>
      </c>
      <c r="E143" s="145" t="s">
        <v>1709</v>
      </c>
      <c r="F143" s="146" t="s">
        <v>1710</v>
      </c>
      <c r="G143" s="147" t="s">
        <v>383</v>
      </c>
      <c r="H143" s="148">
        <v>1300</v>
      </c>
      <c r="I143" s="149"/>
      <c r="J143" s="150">
        <f>ROUND(I143*H143,2)</f>
        <v>0</v>
      </c>
      <c r="K143" s="146" t="s">
        <v>1004</v>
      </c>
      <c r="L143" s="28"/>
      <c r="M143" s="151" t="s">
        <v>1</v>
      </c>
      <c r="N143" s="152" t="s">
        <v>47</v>
      </c>
      <c r="P143" s="140">
        <f>O143*H143</f>
        <v>0</v>
      </c>
      <c r="Q143" s="140">
        <v>0</v>
      </c>
      <c r="R143" s="140">
        <f>Q143*H143</f>
        <v>0</v>
      </c>
      <c r="S143" s="140">
        <v>0</v>
      </c>
      <c r="T143" s="141">
        <f>S143*H143</f>
        <v>0</v>
      </c>
      <c r="AR143" s="142" t="s">
        <v>187</v>
      </c>
      <c r="AT143" s="142" t="s">
        <v>182</v>
      </c>
      <c r="AU143" s="142" t="s">
        <v>90</v>
      </c>
      <c r="AY143" s="13" t="s">
        <v>169</v>
      </c>
      <c r="BE143" s="143">
        <f>IF(N143="základní",J143,0)</f>
        <v>0</v>
      </c>
      <c r="BF143" s="143">
        <f>IF(N143="snížená",J143,0)</f>
        <v>0</v>
      </c>
      <c r="BG143" s="143">
        <f>IF(N143="zákl. přenesená",J143,0)</f>
        <v>0</v>
      </c>
      <c r="BH143" s="143">
        <f>IF(N143="sníž. přenesená",J143,0)</f>
        <v>0</v>
      </c>
      <c r="BI143" s="143">
        <f>IF(N143="nulová",J143,0)</f>
        <v>0</v>
      </c>
      <c r="BJ143" s="13" t="s">
        <v>21</v>
      </c>
      <c r="BK143" s="143">
        <f>ROUND(I143*H143,2)</f>
        <v>0</v>
      </c>
      <c r="BL143" s="13" t="s">
        <v>187</v>
      </c>
      <c r="BM143" s="142" t="s">
        <v>1711</v>
      </c>
    </row>
    <row r="144" spans="2:65" s="1" customFormat="1" ht="37.9" customHeight="1">
      <c r="B144" s="28"/>
      <c r="C144" s="144" t="s">
        <v>219</v>
      </c>
      <c r="D144" s="144" t="s">
        <v>182</v>
      </c>
      <c r="E144" s="145" t="s">
        <v>1712</v>
      </c>
      <c r="F144" s="146" t="s">
        <v>1713</v>
      </c>
      <c r="G144" s="147" t="s">
        <v>383</v>
      </c>
      <c r="H144" s="148">
        <v>80</v>
      </c>
      <c r="I144" s="149"/>
      <c r="J144" s="150">
        <f>ROUND(I144*H144,2)</f>
        <v>0</v>
      </c>
      <c r="K144" s="146" t="s">
        <v>1004</v>
      </c>
      <c r="L144" s="28"/>
      <c r="M144" s="151" t="s">
        <v>1</v>
      </c>
      <c r="N144" s="152" t="s">
        <v>47</v>
      </c>
      <c r="P144" s="140">
        <f>O144*H144</f>
        <v>0</v>
      </c>
      <c r="Q144" s="140">
        <v>0</v>
      </c>
      <c r="R144" s="140">
        <f>Q144*H144</f>
        <v>0</v>
      </c>
      <c r="S144" s="140">
        <v>0</v>
      </c>
      <c r="T144" s="141">
        <f>S144*H144</f>
        <v>0</v>
      </c>
      <c r="AR144" s="142" t="s">
        <v>187</v>
      </c>
      <c r="AT144" s="142" t="s">
        <v>182</v>
      </c>
      <c r="AU144" s="142" t="s">
        <v>90</v>
      </c>
      <c r="AY144" s="13" t="s">
        <v>169</v>
      </c>
      <c r="BE144" s="143">
        <f>IF(N144="základní",J144,0)</f>
        <v>0</v>
      </c>
      <c r="BF144" s="143">
        <f>IF(N144="snížená",J144,0)</f>
        <v>0</v>
      </c>
      <c r="BG144" s="143">
        <f>IF(N144="zákl. přenesená",J144,0)</f>
        <v>0</v>
      </c>
      <c r="BH144" s="143">
        <f>IF(N144="sníž. přenesená",J144,0)</f>
        <v>0</v>
      </c>
      <c r="BI144" s="143">
        <f>IF(N144="nulová",J144,0)</f>
        <v>0</v>
      </c>
      <c r="BJ144" s="13" t="s">
        <v>21</v>
      </c>
      <c r="BK144" s="143">
        <f>ROUND(I144*H144,2)</f>
        <v>0</v>
      </c>
      <c r="BL144" s="13" t="s">
        <v>187</v>
      </c>
      <c r="BM144" s="142" t="s">
        <v>1714</v>
      </c>
    </row>
    <row r="145" spans="2:65" s="1" customFormat="1" ht="44.25" customHeight="1">
      <c r="B145" s="28"/>
      <c r="C145" s="144" t="s">
        <v>223</v>
      </c>
      <c r="D145" s="144" t="s">
        <v>182</v>
      </c>
      <c r="E145" s="145" t="s">
        <v>1715</v>
      </c>
      <c r="F145" s="146" t="s">
        <v>1716</v>
      </c>
      <c r="G145" s="147" t="s">
        <v>383</v>
      </c>
      <c r="H145" s="148">
        <v>80</v>
      </c>
      <c r="I145" s="149"/>
      <c r="J145" s="150">
        <f>ROUND(I145*H145,2)</f>
        <v>0</v>
      </c>
      <c r="K145" s="146" t="s">
        <v>1004</v>
      </c>
      <c r="L145" s="28"/>
      <c r="M145" s="151" t="s">
        <v>1</v>
      </c>
      <c r="N145" s="152" t="s">
        <v>47</v>
      </c>
      <c r="P145" s="140">
        <f>O145*H145</f>
        <v>0</v>
      </c>
      <c r="Q145" s="140">
        <v>0</v>
      </c>
      <c r="R145" s="140">
        <f>Q145*H145</f>
        <v>0</v>
      </c>
      <c r="S145" s="140">
        <v>0</v>
      </c>
      <c r="T145" s="141">
        <f>S145*H145</f>
        <v>0</v>
      </c>
      <c r="AR145" s="142" t="s">
        <v>187</v>
      </c>
      <c r="AT145" s="142" t="s">
        <v>182</v>
      </c>
      <c r="AU145" s="142" t="s">
        <v>90</v>
      </c>
      <c r="AY145" s="13" t="s">
        <v>169</v>
      </c>
      <c r="BE145" s="143">
        <f>IF(N145="základní",J145,0)</f>
        <v>0</v>
      </c>
      <c r="BF145" s="143">
        <f>IF(N145="snížená",J145,0)</f>
        <v>0</v>
      </c>
      <c r="BG145" s="143">
        <f>IF(N145="zákl. přenesená",J145,0)</f>
        <v>0</v>
      </c>
      <c r="BH145" s="143">
        <f>IF(N145="sníž. přenesená",J145,0)</f>
        <v>0</v>
      </c>
      <c r="BI145" s="143">
        <f>IF(N145="nulová",J145,0)</f>
        <v>0</v>
      </c>
      <c r="BJ145" s="13" t="s">
        <v>21</v>
      </c>
      <c r="BK145" s="143">
        <f>ROUND(I145*H145,2)</f>
        <v>0</v>
      </c>
      <c r="BL145" s="13" t="s">
        <v>187</v>
      </c>
      <c r="BM145" s="142" t="s">
        <v>1717</v>
      </c>
    </row>
    <row r="146" spans="2:65" s="11" customFormat="1" ht="25.9" customHeight="1">
      <c r="B146" s="120"/>
      <c r="D146" s="121" t="s">
        <v>81</v>
      </c>
      <c r="E146" s="122" t="s">
        <v>170</v>
      </c>
      <c r="F146" s="122" t="s">
        <v>1515</v>
      </c>
      <c r="I146" s="123"/>
      <c r="J146" s="124">
        <f>BK146</f>
        <v>0</v>
      </c>
      <c r="L146" s="120"/>
      <c r="M146" s="125"/>
      <c r="P146" s="126">
        <f>P147</f>
        <v>0</v>
      </c>
      <c r="R146" s="126">
        <f>R147</f>
        <v>5.94E-3</v>
      </c>
      <c r="T146" s="127">
        <f>T147</f>
        <v>0</v>
      </c>
      <c r="AR146" s="121" t="s">
        <v>181</v>
      </c>
      <c r="AT146" s="128" t="s">
        <v>81</v>
      </c>
      <c r="AU146" s="128" t="s">
        <v>82</v>
      </c>
      <c r="AY146" s="121" t="s">
        <v>169</v>
      </c>
      <c r="BK146" s="129">
        <f>BK147</f>
        <v>0</v>
      </c>
    </row>
    <row r="147" spans="2:65" s="11" customFormat="1" ht="22.9" customHeight="1">
      <c r="B147" s="120"/>
      <c r="D147" s="121" t="s">
        <v>81</v>
      </c>
      <c r="E147" s="153" t="s">
        <v>1516</v>
      </c>
      <c r="F147" s="153" t="s">
        <v>1517</v>
      </c>
      <c r="I147" s="123"/>
      <c r="J147" s="154">
        <f>BK147</f>
        <v>0</v>
      </c>
      <c r="L147" s="120"/>
      <c r="M147" s="125"/>
      <c r="P147" s="126">
        <f>P148</f>
        <v>0</v>
      </c>
      <c r="R147" s="126">
        <f>R148</f>
        <v>5.94E-3</v>
      </c>
      <c r="T147" s="127">
        <f>T148</f>
        <v>0</v>
      </c>
      <c r="AR147" s="121" t="s">
        <v>181</v>
      </c>
      <c r="AT147" s="128" t="s">
        <v>81</v>
      </c>
      <c r="AU147" s="128" t="s">
        <v>21</v>
      </c>
      <c r="AY147" s="121" t="s">
        <v>169</v>
      </c>
      <c r="BK147" s="129">
        <f>BK148</f>
        <v>0</v>
      </c>
    </row>
    <row r="148" spans="2:65" s="1" customFormat="1" ht="21.75" customHeight="1">
      <c r="B148" s="28"/>
      <c r="C148" s="144" t="s">
        <v>227</v>
      </c>
      <c r="D148" s="144" t="s">
        <v>182</v>
      </c>
      <c r="E148" s="145" t="s">
        <v>1718</v>
      </c>
      <c r="F148" s="146" t="s">
        <v>1719</v>
      </c>
      <c r="G148" s="147" t="s">
        <v>566</v>
      </c>
      <c r="H148" s="148">
        <v>0.6</v>
      </c>
      <c r="I148" s="149"/>
      <c r="J148" s="150">
        <f>ROUND(I148*H148,2)</f>
        <v>0</v>
      </c>
      <c r="K148" s="146" t="s">
        <v>1004</v>
      </c>
      <c r="L148" s="28"/>
      <c r="M148" s="155" t="s">
        <v>1</v>
      </c>
      <c r="N148" s="156" t="s">
        <v>47</v>
      </c>
      <c r="O148" s="157"/>
      <c r="P148" s="158">
        <f>O148*H148</f>
        <v>0</v>
      </c>
      <c r="Q148" s="158">
        <v>9.9000000000000008E-3</v>
      </c>
      <c r="R148" s="158">
        <f>Q148*H148</f>
        <v>5.94E-3</v>
      </c>
      <c r="S148" s="158">
        <v>0</v>
      </c>
      <c r="T148" s="159">
        <f>S148*H148</f>
        <v>0</v>
      </c>
      <c r="AR148" s="142" t="s">
        <v>176</v>
      </c>
      <c r="AT148" s="142" t="s">
        <v>182</v>
      </c>
      <c r="AU148" s="142" t="s">
        <v>90</v>
      </c>
      <c r="AY148" s="13" t="s">
        <v>169</v>
      </c>
      <c r="BE148" s="143">
        <f>IF(N148="základní",J148,0)</f>
        <v>0</v>
      </c>
      <c r="BF148" s="143">
        <f>IF(N148="snížená",J148,0)</f>
        <v>0</v>
      </c>
      <c r="BG148" s="143">
        <f>IF(N148="zákl. přenesená",J148,0)</f>
        <v>0</v>
      </c>
      <c r="BH148" s="143">
        <f>IF(N148="sníž. přenesená",J148,0)</f>
        <v>0</v>
      </c>
      <c r="BI148" s="143">
        <f>IF(N148="nulová",J148,0)</f>
        <v>0</v>
      </c>
      <c r="BJ148" s="13" t="s">
        <v>21</v>
      </c>
      <c r="BK148" s="143">
        <f>ROUND(I148*H148,2)</f>
        <v>0</v>
      </c>
      <c r="BL148" s="13" t="s">
        <v>176</v>
      </c>
      <c r="BM148" s="142" t="s">
        <v>1720</v>
      </c>
    </row>
    <row r="149" spans="2:65" s="1" customFormat="1" ht="6.95" customHeight="1">
      <c r="B149" s="40"/>
      <c r="C149" s="41"/>
      <c r="D149" s="41"/>
      <c r="E149" s="41"/>
      <c r="F149" s="41"/>
      <c r="G149" s="41"/>
      <c r="H149" s="41"/>
      <c r="I149" s="41"/>
      <c r="J149" s="41"/>
      <c r="K149" s="41"/>
      <c r="L149" s="28"/>
    </row>
  </sheetData>
  <sheetProtection algorithmName="SHA-512" hashValue="wjQ1e96sWRbIE7gdhSYw6MYsL5Cvm3stQBgvjHLh1ZVQhE75oAFy4nZH8AZ03LxBnPFHYekgdEIb9BaVWWNhDA==" saltValue="8oLs4luz2pQwCUhgN1X6AoRBasHaFwc/Kom25jIVy8qaF0Li2/ix0JRjZekXQH/z44Xnt2bzVkxJrWc6fIHFcw==" spinCount="100000" sheet="1" objects="1" scenarios="1" formatColumns="0" formatRows="0" autoFilter="0"/>
  <autoFilter ref="C126:K148" xr:uid="{00000000-0009-0000-0000-00000C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131"/>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134</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1670</v>
      </c>
      <c r="F9" s="207"/>
      <c r="G9" s="207"/>
      <c r="H9" s="207"/>
      <c r="L9" s="28"/>
    </row>
    <row r="10" spans="2:46" s="1" customFormat="1" ht="12" customHeight="1">
      <c r="B10" s="28"/>
      <c r="D10" s="23" t="s">
        <v>138</v>
      </c>
      <c r="L10" s="28"/>
    </row>
    <row r="11" spans="2:46" s="1" customFormat="1" ht="16.5" customHeight="1">
      <c r="B11" s="28"/>
      <c r="E11" s="168" t="s">
        <v>1721</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ROUND(J123,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ROUND((SUM(BE123:BE130)),  2)</f>
        <v>0</v>
      </c>
      <c r="I35" s="92">
        <v>0.21</v>
      </c>
      <c r="J35" s="82">
        <f>ROUND(((SUM(BE123:BE130))*I35),  2)</f>
        <v>0</v>
      </c>
      <c r="L35" s="28"/>
    </row>
    <row r="36" spans="2:12" s="1" customFormat="1" ht="14.45" customHeight="1">
      <c r="B36" s="28"/>
      <c r="E36" s="23" t="s">
        <v>48</v>
      </c>
      <c r="F36" s="82">
        <f>ROUND((SUM(BF123:BF130)),  2)</f>
        <v>0</v>
      </c>
      <c r="I36" s="92">
        <v>0.15</v>
      </c>
      <c r="J36" s="82">
        <f>ROUND(((SUM(BF123:BF130))*I36),  2)</f>
        <v>0</v>
      </c>
      <c r="L36" s="28"/>
    </row>
    <row r="37" spans="2:12" s="1" customFormat="1" ht="14.45" hidden="1" customHeight="1">
      <c r="B37" s="28"/>
      <c r="E37" s="23" t="s">
        <v>49</v>
      </c>
      <c r="F37" s="82">
        <f>ROUND((SUM(BG123:BG130)),  2)</f>
        <v>0</v>
      </c>
      <c r="I37" s="92">
        <v>0.21</v>
      </c>
      <c r="J37" s="82">
        <f>0</f>
        <v>0</v>
      </c>
      <c r="L37" s="28"/>
    </row>
    <row r="38" spans="2:12" s="1" customFormat="1" ht="14.45" hidden="1" customHeight="1">
      <c r="B38" s="28"/>
      <c r="E38" s="23" t="s">
        <v>50</v>
      </c>
      <c r="F38" s="82">
        <f>ROUND((SUM(BH123:BH130)),  2)</f>
        <v>0</v>
      </c>
      <c r="I38" s="92">
        <v>0.15</v>
      </c>
      <c r="J38" s="82">
        <f>0</f>
        <v>0</v>
      </c>
      <c r="L38" s="28"/>
    </row>
    <row r="39" spans="2:12" s="1" customFormat="1" ht="14.45" hidden="1" customHeight="1">
      <c r="B39" s="28"/>
      <c r="E39" s="23" t="s">
        <v>51</v>
      </c>
      <c r="F39" s="82">
        <f>ROUND((SUM(BI123:BI130)),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1670</v>
      </c>
      <c r="F87" s="207"/>
      <c r="G87" s="207"/>
      <c r="H87" s="207"/>
      <c r="L87" s="28"/>
    </row>
    <row r="88" spans="2:12" s="1" customFormat="1" ht="12" customHeight="1">
      <c r="B88" s="28"/>
      <c r="C88" s="23" t="s">
        <v>138</v>
      </c>
      <c r="L88" s="28"/>
    </row>
    <row r="89" spans="2:12" s="1" customFormat="1" ht="16.5" customHeight="1">
      <c r="B89" s="28"/>
      <c r="E89" s="168" t="str">
        <f>E11</f>
        <v>SO03.02 - VRN</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J123</f>
        <v>0</v>
      </c>
      <c r="L98" s="28"/>
      <c r="AU98" s="13" t="s">
        <v>144</v>
      </c>
    </row>
    <row r="99" spans="2:47" s="8" customFormat="1" ht="24.95" customHeight="1">
      <c r="B99" s="104"/>
      <c r="D99" s="105" t="s">
        <v>1026</v>
      </c>
      <c r="E99" s="106"/>
      <c r="F99" s="106"/>
      <c r="G99" s="106"/>
      <c r="H99" s="106"/>
      <c r="I99" s="106"/>
      <c r="J99" s="107">
        <f>J124</f>
        <v>0</v>
      </c>
      <c r="L99" s="104"/>
    </row>
    <row r="100" spans="2:47" s="9" customFormat="1" ht="19.899999999999999" customHeight="1">
      <c r="B100" s="108"/>
      <c r="D100" s="109" t="s">
        <v>1722</v>
      </c>
      <c r="E100" s="110"/>
      <c r="F100" s="110"/>
      <c r="G100" s="110"/>
      <c r="H100" s="110"/>
      <c r="I100" s="110"/>
      <c r="J100" s="111">
        <f>J125</f>
        <v>0</v>
      </c>
      <c r="L100" s="108"/>
    </row>
    <row r="101" spans="2:47" s="9" customFormat="1" ht="19.899999999999999" customHeight="1">
      <c r="B101" s="108"/>
      <c r="D101" s="109" t="s">
        <v>1723</v>
      </c>
      <c r="E101" s="110"/>
      <c r="F101" s="110"/>
      <c r="G101" s="110"/>
      <c r="H101" s="110"/>
      <c r="I101" s="110"/>
      <c r="J101" s="111">
        <f>J128</f>
        <v>0</v>
      </c>
      <c r="L101" s="108"/>
    </row>
    <row r="102" spans="2:47" s="1" customFormat="1" ht="21.75" customHeight="1">
      <c r="B102" s="28"/>
      <c r="L102" s="28"/>
    </row>
    <row r="103" spans="2:47" s="1" customFormat="1" ht="6.95" customHeight="1">
      <c r="B103" s="40"/>
      <c r="C103" s="41"/>
      <c r="D103" s="41"/>
      <c r="E103" s="41"/>
      <c r="F103" s="41"/>
      <c r="G103" s="41"/>
      <c r="H103" s="41"/>
      <c r="I103" s="41"/>
      <c r="J103" s="41"/>
      <c r="K103" s="41"/>
      <c r="L103" s="28"/>
    </row>
    <row r="107" spans="2:47" s="1" customFormat="1" ht="6.95" customHeight="1">
      <c r="B107" s="42"/>
      <c r="C107" s="43"/>
      <c r="D107" s="43"/>
      <c r="E107" s="43"/>
      <c r="F107" s="43"/>
      <c r="G107" s="43"/>
      <c r="H107" s="43"/>
      <c r="I107" s="43"/>
      <c r="J107" s="43"/>
      <c r="K107" s="43"/>
      <c r="L107" s="28"/>
    </row>
    <row r="108" spans="2:47" s="1" customFormat="1" ht="24.95" customHeight="1">
      <c r="B108" s="28"/>
      <c r="C108" s="17" t="s">
        <v>154</v>
      </c>
      <c r="L108" s="28"/>
    </row>
    <row r="109" spans="2:47" s="1" customFormat="1" ht="6.95" customHeight="1">
      <c r="B109" s="28"/>
      <c r="L109" s="28"/>
    </row>
    <row r="110" spans="2:47" s="1" customFormat="1" ht="12" customHeight="1">
      <c r="B110" s="28"/>
      <c r="C110" s="23" t="s">
        <v>16</v>
      </c>
      <c r="L110" s="28"/>
    </row>
    <row r="111" spans="2:47" s="1" customFormat="1" ht="16.5" customHeight="1">
      <c r="B111" s="28"/>
      <c r="E111" s="205" t="str">
        <f>E7</f>
        <v>Oprava zabezpečovacího zařízení v žst. Podlešín</v>
      </c>
      <c r="F111" s="206"/>
      <c r="G111" s="206"/>
      <c r="H111" s="206"/>
      <c r="L111" s="28"/>
    </row>
    <row r="112" spans="2:47" ht="12" customHeight="1">
      <c r="B112" s="16"/>
      <c r="C112" s="23" t="s">
        <v>136</v>
      </c>
      <c r="L112" s="16"/>
    </row>
    <row r="113" spans="2:65" s="1" customFormat="1" ht="16.5" customHeight="1">
      <c r="B113" s="28"/>
      <c r="E113" s="205" t="s">
        <v>1670</v>
      </c>
      <c r="F113" s="207"/>
      <c r="G113" s="207"/>
      <c r="H113" s="207"/>
      <c r="L113" s="28"/>
    </row>
    <row r="114" spans="2:65" s="1" customFormat="1" ht="12" customHeight="1">
      <c r="B114" s="28"/>
      <c r="C114" s="23" t="s">
        <v>138</v>
      </c>
      <c r="L114" s="28"/>
    </row>
    <row r="115" spans="2:65" s="1" customFormat="1" ht="16.5" customHeight="1">
      <c r="B115" s="28"/>
      <c r="E115" s="168" t="str">
        <f>E11</f>
        <v>SO03.02 - VRN</v>
      </c>
      <c r="F115" s="207"/>
      <c r="G115" s="207"/>
      <c r="H115" s="207"/>
      <c r="L115" s="28"/>
    </row>
    <row r="116" spans="2:65" s="1" customFormat="1" ht="6.95" customHeight="1">
      <c r="B116" s="28"/>
      <c r="L116" s="28"/>
    </row>
    <row r="117" spans="2:65" s="1" customFormat="1" ht="12" customHeight="1">
      <c r="B117" s="28"/>
      <c r="C117" s="23" t="s">
        <v>22</v>
      </c>
      <c r="F117" s="21" t="str">
        <f>F14</f>
        <v xml:space="preserve"> žst. Podlešín</v>
      </c>
      <c r="I117" s="23" t="s">
        <v>24</v>
      </c>
      <c r="J117" s="48" t="str">
        <f>IF(J14="","",J14)</f>
        <v>2. 11. 2023</v>
      </c>
      <c r="L117" s="28"/>
    </row>
    <row r="118" spans="2:65" s="1" customFormat="1" ht="6.95" customHeight="1">
      <c r="B118" s="28"/>
      <c r="L118" s="28"/>
    </row>
    <row r="119" spans="2:65" s="1" customFormat="1" ht="15.2" customHeight="1">
      <c r="B119" s="28"/>
      <c r="C119" s="23" t="s">
        <v>28</v>
      </c>
      <c r="F119" s="21" t="str">
        <f>E17</f>
        <v>Jiří Kejkula, OŘ Praha</v>
      </c>
      <c r="I119" s="23" t="s">
        <v>34</v>
      </c>
      <c r="J119" s="26" t="str">
        <f>E23</f>
        <v>TMS Projekt s.r.o.</v>
      </c>
      <c r="L119" s="28"/>
    </row>
    <row r="120" spans="2:65" s="1" customFormat="1" ht="25.7" customHeight="1">
      <c r="B120" s="28"/>
      <c r="C120" s="23" t="s">
        <v>32</v>
      </c>
      <c r="F120" s="21" t="str">
        <f>IF(E20="","",E20)</f>
        <v>Vyplň údaj</v>
      </c>
      <c r="I120" s="23" t="s">
        <v>39</v>
      </c>
      <c r="J120" s="26" t="str">
        <f>E26</f>
        <v>Milan Bělehrad, OŘ Praha</v>
      </c>
      <c r="L120" s="28"/>
    </row>
    <row r="121" spans="2:65" s="1" customFormat="1" ht="10.35" customHeight="1">
      <c r="B121" s="28"/>
      <c r="L121" s="28"/>
    </row>
    <row r="122" spans="2:65" s="10" customFormat="1" ht="29.25" customHeight="1">
      <c r="B122" s="112"/>
      <c r="C122" s="113" t="s">
        <v>155</v>
      </c>
      <c r="D122" s="114" t="s">
        <v>67</v>
      </c>
      <c r="E122" s="114" t="s">
        <v>63</v>
      </c>
      <c r="F122" s="114" t="s">
        <v>64</v>
      </c>
      <c r="G122" s="114" t="s">
        <v>156</v>
      </c>
      <c r="H122" s="114" t="s">
        <v>157</v>
      </c>
      <c r="I122" s="114" t="s">
        <v>158</v>
      </c>
      <c r="J122" s="114" t="s">
        <v>142</v>
      </c>
      <c r="K122" s="115" t="s">
        <v>159</v>
      </c>
      <c r="L122" s="112"/>
      <c r="M122" s="55" t="s">
        <v>1</v>
      </c>
      <c r="N122" s="56" t="s">
        <v>46</v>
      </c>
      <c r="O122" s="56" t="s">
        <v>160</v>
      </c>
      <c r="P122" s="56" t="s">
        <v>161</v>
      </c>
      <c r="Q122" s="56" t="s">
        <v>162</v>
      </c>
      <c r="R122" s="56" t="s">
        <v>163</v>
      </c>
      <c r="S122" s="56" t="s">
        <v>164</v>
      </c>
      <c r="T122" s="57" t="s">
        <v>165</v>
      </c>
    </row>
    <row r="123" spans="2:65" s="1" customFormat="1" ht="22.9" customHeight="1">
      <c r="B123" s="28"/>
      <c r="C123" s="60" t="s">
        <v>166</v>
      </c>
      <c r="J123" s="116">
        <f>BK123</f>
        <v>0</v>
      </c>
      <c r="L123" s="28"/>
      <c r="M123" s="58"/>
      <c r="N123" s="49"/>
      <c r="O123" s="49"/>
      <c r="P123" s="117">
        <f>P124</f>
        <v>0</v>
      </c>
      <c r="Q123" s="49"/>
      <c r="R123" s="117">
        <f>R124</f>
        <v>0</v>
      </c>
      <c r="S123" s="49"/>
      <c r="T123" s="118">
        <f>T124</f>
        <v>0</v>
      </c>
      <c r="AT123" s="13" t="s">
        <v>81</v>
      </c>
      <c r="AU123" s="13" t="s">
        <v>144</v>
      </c>
      <c r="BK123" s="119">
        <f>BK124</f>
        <v>0</v>
      </c>
    </row>
    <row r="124" spans="2:65" s="11" customFormat="1" ht="25.9" customHeight="1">
      <c r="B124" s="120"/>
      <c r="D124" s="121" t="s">
        <v>81</v>
      </c>
      <c r="E124" s="122" t="s">
        <v>100</v>
      </c>
      <c r="F124" s="122" t="s">
        <v>1030</v>
      </c>
      <c r="I124" s="123"/>
      <c r="J124" s="124">
        <f>BK124</f>
        <v>0</v>
      </c>
      <c r="L124" s="120"/>
      <c r="M124" s="125"/>
      <c r="P124" s="126">
        <f>P125+P128</f>
        <v>0</v>
      </c>
      <c r="R124" s="126">
        <f>R125+R128</f>
        <v>0</v>
      </c>
      <c r="T124" s="127">
        <f>T125+T128</f>
        <v>0</v>
      </c>
      <c r="AR124" s="121" t="s">
        <v>192</v>
      </c>
      <c r="AT124" s="128" t="s">
        <v>81</v>
      </c>
      <c r="AU124" s="128" t="s">
        <v>82</v>
      </c>
      <c r="AY124" s="121" t="s">
        <v>169</v>
      </c>
      <c r="BK124" s="129">
        <f>BK125+BK128</f>
        <v>0</v>
      </c>
    </row>
    <row r="125" spans="2:65" s="11" customFormat="1" ht="22.9" customHeight="1">
      <c r="B125" s="120"/>
      <c r="D125" s="121" t="s">
        <v>81</v>
      </c>
      <c r="E125" s="153" t="s">
        <v>1724</v>
      </c>
      <c r="F125" s="153" t="s">
        <v>1539</v>
      </c>
      <c r="I125" s="123"/>
      <c r="J125" s="154">
        <f>BK125</f>
        <v>0</v>
      </c>
      <c r="L125" s="120"/>
      <c r="M125" s="125"/>
      <c r="P125" s="126">
        <f>SUM(P126:P127)</f>
        <v>0</v>
      </c>
      <c r="R125" s="126">
        <f>SUM(R126:R127)</f>
        <v>0</v>
      </c>
      <c r="T125" s="127">
        <f>SUM(T126:T127)</f>
        <v>0</v>
      </c>
      <c r="AR125" s="121" t="s">
        <v>192</v>
      </c>
      <c r="AT125" s="128" t="s">
        <v>81</v>
      </c>
      <c r="AU125" s="128" t="s">
        <v>21</v>
      </c>
      <c r="AY125" s="121" t="s">
        <v>169</v>
      </c>
      <c r="BK125" s="129">
        <f>SUM(BK126:BK127)</f>
        <v>0</v>
      </c>
    </row>
    <row r="126" spans="2:65" s="1" customFormat="1" ht="16.5" customHeight="1">
      <c r="B126" s="28"/>
      <c r="C126" s="144" t="s">
        <v>21</v>
      </c>
      <c r="D126" s="144" t="s">
        <v>182</v>
      </c>
      <c r="E126" s="145" t="s">
        <v>1538</v>
      </c>
      <c r="F126" s="146" t="s">
        <v>1539</v>
      </c>
      <c r="G126" s="147" t="s">
        <v>1523</v>
      </c>
      <c r="H126" s="148">
        <v>1</v>
      </c>
      <c r="I126" s="149"/>
      <c r="J126" s="150">
        <f>ROUND(I126*H126,2)</f>
        <v>0</v>
      </c>
      <c r="K126" s="146" t="s">
        <v>1004</v>
      </c>
      <c r="L126" s="28"/>
      <c r="M126" s="151" t="s">
        <v>1</v>
      </c>
      <c r="N126" s="152" t="s">
        <v>47</v>
      </c>
      <c r="P126" s="140">
        <f>O126*H126</f>
        <v>0</v>
      </c>
      <c r="Q126" s="140">
        <v>0</v>
      </c>
      <c r="R126" s="140">
        <f>Q126*H126</f>
        <v>0</v>
      </c>
      <c r="S126" s="140">
        <v>0</v>
      </c>
      <c r="T126" s="141">
        <f>S126*H126</f>
        <v>0</v>
      </c>
      <c r="AR126" s="142" t="s">
        <v>1524</v>
      </c>
      <c r="AT126" s="142" t="s">
        <v>182</v>
      </c>
      <c r="AU126" s="142" t="s">
        <v>90</v>
      </c>
      <c r="AY126" s="13" t="s">
        <v>169</v>
      </c>
      <c r="BE126" s="143">
        <f>IF(N126="základní",J126,0)</f>
        <v>0</v>
      </c>
      <c r="BF126" s="143">
        <f>IF(N126="snížená",J126,0)</f>
        <v>0</v>
      </c>
      <c r="BG126" s="143">
        <f>IF(N126="zákl. přenesená",J126,0)</f>
        <v>0</v>
      </c>
      <c r="BH126" s="143">
        <f>IF(N126="sníž. přenesená",J126,0)</f>
        <v>0</v>
      </c>
      <c r="BI126" s="143">
        <f>IF(N126="nulová",J126,0)</f>
        <v>0</v>
      </c>
      <c r="BJ126" s="13" t="s">
        <v>21</v>
      </c>
      <c r="BK126" s="143">
        <f>ROUND(I126*H126,2)</f>
        <v>0</v>
      </c>
      <c r="BL126" s="13" t="s">
        <v>1524</v>
      </c>
      <c r="BM126" s="142" t="s">
        <v>1725</v>
      </c>
    </row>
    <row r="127" spans="2:65" s="1" customFormat="1" ht="16.5" customHeight="1">
      <c r="B127" s="28"/>
      <c r="C127" s="144" t="s">
        <v>187</v>
      </c>
      <c r="D127" s="144" t="s">
        <v>182</v>
      </c>
      <c r="E127" s="145" t="s">
        <v>1726</v>
      </c>
      <c r="F127" s="146" t="s">
        <v>1727</v>
      </c>
      <c r="G127" s="147" t="s">
        <v>1523</v>
      </c>
      <c r="H127" s="148">
        <v>1</v>
      </c>
      <c r="I127" s="149"/>
      <c r="J127" s="150">
        <f>ROUND(I127*H127,2)</f>
        <v>0</v>
      </c>
      <c r="K127" s="146" t="s">
        <v>1004</v>
      </c>
      <c r="L127" s="28"/>
      <c r="M127" s="151" t="s">
        <v>1</v>
      </c>
      <c r="N127" s="152" t="s">
        <v>47</v>
      </c>
      <c r="P127" s="140">
        <f>O127*H127</f>
        <v>0</v>
      </c>
      <c r="Q127" s="140">
        <v>0</v>
      </c>
      <c r="R127" s="140">
        <f>Q127*H127</f>
        <v>0</v>
      </c>
      <c r="S127" s="140">
        <v>0</v>
      </c>
      <c r="T127" s="141">
        <f>S127*H127</f>
        <v>0</v>
      </c>
      <c r="AR127" s="142" t="s">
        <v>1524</v>
      </c>
      <c r="AT127" s="142" t="s">
        <v>182</v>
      </c>
      <c r="AU127" s="142" t="s">
        <v>90</v>
      </c>
      <c r="AY127" s="13" t="s">
        <v>169</v>
      </c>
      <c r="BE127" s="143">
        <f>IF(N127="základní",J127,0)</f>
        <v>0</v>
      </c>
      <c r="BF127" s="143">
        <f>IF(N127="snížená",J127,0)</f>
        <v>0</v>
      </c>
      <c r="BG127" s="143">
        <f>IF(N127="zákl. přenesená",J127,0)</f>
        <v>0</v>
      </c>
      <c r="BH127" s="143">
        <f>IF(N127="sníž. přenesená",J127,0)</f>
        <v>0</v>
      </c>
      <c r="BI127" s="143">
        <f>IF(N127="nulová",J127,0)</f>
        <v>0</v>
      </c>
      <c r="BJ127" s="13" t="s">
        <v>21</v>
      </c>
      <c r="BK127" s="143">
        <f>ROUND(I127*H127,2)</f>
        <v>0</v>
      </c>
      <c r="BL127" s="13" t="s">
        <v>1524</v>
      </c>
      <c r="BM127" s="142" t="s">
        <v>1728</v>
      </c>
    </row>
    <row r="128" spans="2:65" s="11" customFormat="1" ht="22.9" customHeight="1">
      <c r="B128" s="120"/>
      <c r="D128" s="121" t="s">
        <v>81</v>
      </c>
      <c r="E128" s="153" t="s">
        <v>1729</v>
      </c>
      <c r="F128" s="153" t="s">
        <v>1542</v>
      </c>
      <c r="I128" s="123"/>
      <c r="J128" s="154">
        <f>BK128</f>
        <v>0</v>
      </c>
      <c r="L128" s="120"/>
      <c r="M128" s="125"/>
      <c r="P128" s="126">
        <f>SUM(P129:P130)</f>
        <v>0</v>
      </c>
      <c r="R128" s="126">
        <f>SUM(R129:R130)</f>
        <v>0</v>
      </c>
      <c r="T128" s="127">
        <f>SUM(T129:T130)</f>
        <v>0</v>
      </c>
      <c r="AR128" s="121" t="s">
        <v>192</v>
      </c>
      <c r="AT128" s="128" t="s">
        <v>81</v>
      </c>
      <c r="AU128" s="128" t="s">
        <v>21</v>
      </c>
      <c r="AY128" s="121" t="s">
        <v>169</v>
      </c>
      <c r="BK128" s="129">
        <f>SUM(BK129:BK130)</f>
        <v>0</v>
      </c>
    </row>
    <row r="129" spans="2:65" s="1" customFormat="1" ht="16.5" customHeight="1">
      <c r="B129" s="28"/>
      <c r="C129" s="144" t="s">
        <v>90</v>
      </c>
      <c r="D129" s="144" t="s">
        <v>182</v>
      </c>
      <c r="E129" s="145" t="s">
        <v>1730</v>
      </c>
      <c r="F129" s="146" t="s">
        <v>1731</v>
      </c>
      <c r="G129" s="147" t="s">
        <v>815</v>
      </c>
      <c r="H129" s="148">
        <v>30</v>
      </c>
      <c r="I129" s="149"/>
      <c r="J129" s="150">
        <f>ROUND(I129*H129,2)</f>
        <v>0</v>
      </c>
      <c r="K129" s="146" t="s">
        <v>1</v>
      </c>
      <c r="L129" s="28"/>
      <c r="M129" s="151" t="s">
        <v>1</v>
      </c>
      <c r="N129" s="152" t="s">
        <v>47</v>
      </c>
      <c r="P129" s="140">
        <f>O129*H129</f>
        <v>0</v>
      </c>
      <c r="Q129" s="140">
        <v>0</v>
      </c>
      <c r="R129" s="140">
        <f>Q129*H129</f>
        <v>0</v>
      </c>
      <c r="S129" s="140">
        <v>0</v>
      </c>
      <c r="T129" s="141">
        <f>S129*H129</f>
        <v>0</v>
      </c>
      <c r="AR129" s="142" t="s">
        <v>1524</v>
      </c>
      <c r="AT129" s="142" t="s">
        <v>182</v>
      </c>
      <c r="AU129" s="142" t="s">
        <v>90</v>
      </c>
      <c r="AY129" s="13" t="s">
        <v>169</v>
      </c>
      <c r="BE129" s="143">
        <f>IF(N129="základní",J129,0)</f>
        <v>0</v>
      </c>
      <c r="BF129" s="143">
        <f>IF(N129="snížená",J129,0)</f>
        <v>0</v>
      </c>
      <c r="BG129" s="143">
        <f>IF(N129="zákl. přenesená",J129,0)</f>
        <v>0</v>
      </c>
      <c r="BH129" s="143">
        <f>IF(N129="sníž. přenesená",J129,0)</f>
        <v>0</v>
      </c>
      <c r="BI129" s="143">
        <f>IF(N129="nulová",J129,0)</f>
        <v>0</v>
      </c>
      <c r="BJ129" s="13" t="s">
        <v>21</v>
      </c>
      <c r="BK129" s="143">
        <f>ROUND(I129*H129,2)</f>
        <v>0</v>
      </c>
      <c r="BL129" s="13" t="s">
        <v>1524</v>
      </c>
      <c r="BM129" s="142" t="s">
        <v>1732</v>
      </c>
    </row>
    <row r="130" spans="2:65" s="1" customFormat="1" ht="16.5" customHeight="1">
      <c r="B130" s="28"/>
      <c r="C130" s="144" t="s">
        <v>181</v>
      </c>
      <c r="D130" s="144" t="s">
        <v>182</v>
      </c>
      <c r="E130" s="145" t="s">
        <v>1733</v>
      </c>
      <c r="F130" s="146" t="s">
        <v>1734</v>
      </c>
      <c r="G130" s="147" t="s">
        <v>1523</v>
      </c>
      <c r="H130" s="148">
        <v>1</v>
      </c>
      <c r="I130" s="149"/>
      <c r="J130" s="150">
        <f>ROUND(I130*H130,2)</f>
        <v>0</v>
      </c>
      <c r="K130" s="146" t="s">
        <v>1004</v>
      </c>
      <c r="L130" s="28"/>
      <c r="M130" s="155" t="s">
        <v>1</v>
      </c>
      <c r="N130" s="156" t="s">
        <v>47</v>
      </c>
      <c r="O130" s="157"/>
      <c r="P130" s="158">
        <f>O130*H130</f>
        <v>0</v>
      </c>
      <c r="Q130" s="158">
        <v>0</v>
      </c>
      <c r="R130" s="158">
        <f>Q130*H130</f>
        <v>0</v>
      </c>
      <c r="S130" s="158">
        <v>0</v>
      </c>
      <c r="T130" s="159">
        <f>S130*H130</f>
        <v>0</v>
      </c>
      <c r="AR130" s="142" t="s">
        <v>1524</v>
      </c>
      <c r="AT130" s="142" t="s">
        <v>182</v>
      </c>
      <c r="AU130" s="142" t="s">
        <v>90</v>
      </c>
      <c r="AY130" s="13" t="s">
        <v>169</v>
      </c>
      <c r="BE130" s="143">
        <f>IF(N130="základní",J130,0)</f>
        <v>0</v>
      </c>
      <c r="BF130" s="143">
        <f>IF(N130="snížená",J130,0)</f>
        <v>0</v>
      </c>
      <c r="BG130" s="143">
        <f>IF(N130="zákl. přenesená",J130,0)</f>
        <v>0</v>
      </c>
      <c r="BH130" s="143">
        <f>IF(N130="sníž. přenesená",J130,0)</f>
        <v>0</v>
      </c>
      <c r="BI130" s="143">
        <f>IF(N130="nulová",J130,0)</f>
        <v>0</v>
      </c>
      <c r="BJ130" s="13" t="s">
        <v>21</v>
      </c>
      <c r="BK130" s="143">
        <f>ROUND(I130*H130,2)</f>
        <v>0</v>
      </c>
      <c r="BL130" s="13" t="s">
        <v>1524</v>
      </c>
      <c r="BM130" s="142" t="s">
        <v>1735</v>
      </c>
    </row>
    <row r="131" spans="2:65" s="1" customFormat="1" ht="6.95" customHeight="1">
      <c r="B131" s="40"/>
      <c r="C131" s="41"/>
      <c r="D131" s="41"/>
      <c r="E131" s="41"/>
      <c r="F131" s="41"/>
      <c r="G131" s="41"/>
      <c r="H131" s="41"/>
      <c r="I131" s="41"/>
      <c r="J131" s="41"/>
      <c r="K131" s="41"/>
      <c r="L131" s="28"/>
    </row>
  </sheetData>
  <sheetProtection algorithmName="SHA-512" hashValue="JQ81T/ZY5O0hiM48Hx3dqzSXT+wZWtqvHHsJrI/dbAktnJeFYkf6SJ8xySz5nRzTVZIk3h89lJtWrdjE61ARaw==" saltValue="xOXBrqb4TATx+BMOLmfGYIBw8OLlxTDxYK682In5ZeZ5RnkNerzT/N9mhcUKtm/4TWnopULIxRzNpInkHn+fJQ==" spinCount="100000" sheet="1" objects="1" scenarios="1" formatColumns="0" formatRows="0" autoFilter="0"/>
  <autoFilter ref="C122:K130" xr:uid="{00000000-0009-0000-0000-00000D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39"/>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95</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137</v>
      </c>
      <c r="F9" s="207"/>
      <c r="G9" s="207"/>
      <c r="H9" s="207"/>
      <c r="L9" s="28"/>
    </row>
    <row r="10" spans="2:46" s="1" customFormat="1" ht="12" customHeight="1">
      <c r="B10" s="28"/>
      <c r="D10" s="23" t="s">
        <v>138</v>
      </c>
      <c r="L10" s="28"/>
    </row>
    <row r="11" spans="2:46" s="1" customFormat="1" ht="16.5" customHeight="1">
      <c r="B11" s="28"/>
      <c r="E11" s="168" t="s">
        <v>139</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ROUND(J129,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ROUND((SUM(BE129:BE338)),  2)</f>
        <v>0</v>
      </c>
      <c r="I35" s="92">
        <v>0.21</v>
      </c>
      <c r="J35" s="82">
        <f>ROUND(((SUM(BE129:BE338))*I35),  2)</f>
        <v>0</v>
      </c>
      <c r="L35" s="28"/>
    </row>
    <row r="36" spans="2:12" s="1" customFormat="1" ht="14.45" customHeight="1">
      <c r="B36" s="28"/>
      <c r="E36" s="23" t="s">
        <v>48</v>
      </c>
      <c r="F36" s="82">
        <f>ROUND((SUM(BF129:BF338)),  2)</f>
        <v>0</v>
      </c>
      <c r="I36" s="92">
        <v>0.15</v>
      </c>
      <c r="J36" s="82">
        <f>ROUND(((SUM(BF129:BF338))*I36),  2)</f>
        <v>0</v>
      </c>
      <c r="L36" s="28"/>
    </row>
    <row r="37" spans="2:12" s="1" customFormat="1" ht="14.45" hidden="1" customHeight="1">
      <c r="B37" s="28"/>
      <c r="E37" s="23" t="s">
        <v>49</v>
      </c>
      <c r="F37" s="82">
        <f>ROUND((SUM(BG129:BG338)),  2)</f>
        <v>0</v>
      </c>
      <c r="I37" s="92">
        <v>0.21</v>
      </c>
      <c r="J37" s="82">
        <f>0</f>
        <v>0</v>
      </c>
      <c r="L37" s="28"/>
    </row>
    <row r="38" spans="2:12" s="1" customFormat="1" ht="14.45" hidden="1" customHeight="1">
      <c r="B38" s="28"/>
      <c r="E38" s="23" t="s">
        <v>50</v>
      </c>
      <c r="F38" s="82">
        <f>ROUND((SUM(BH129:BH338)),  2)</f>
        <v>0</v>
      </c>
      <c r="I38" s="92">
        <v>0.15</v>
      </c>
      <c r="J38" s="82">
        <f>0</f>
        <v>0</v>
      </c>
      <c r="L38" s="28"/>
    </row>
    <row r="39" spans="2:12" s="1" customFormat="1" ht="14.45" hidden="1" customHeight="1">
      <c r="B39" s="28"/>
      <c r="E39" s="23" t="s">
        <v>51</v>
      </c>
      <c r="F39" s="82">
        <f>ROUND((SUM(BI129:BI338)),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137</v>
      </c>
      <c r="F87" s="207"/>
      <c r="G87" s="207"/>
      <c r="H87" s="207"/>
      <c r="L87" s="28"/>
    </row>
    <row r="88" spans="2:12" s="1" customFormat="1" ht="12" customHeight="1">
      <c r="B88" s="28"/>
      <c r="C88" s="23" t="s">
        <v>138</v>
      </c>
      <c r="L88" s="28"/>
    </row>
    <row r="89" spans="2:12" s="1" customFormat="1" ht="16.5" customHeight="1">
      <c r="B89" s="28"/>
      <c r="E89" s="168" t="str">
        <f>E11</f>
        <v>PS01.01 - technologická část</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J129</f>
        <v>0</v>
      </c>
      <c r="L98" s="28"/>
      <c r="AU98" s="13" t="s">
        <v>144</v>
      </c>
    </row>
    <row r="99" spans="2:47" s="8" customFormat="1" ht="24.95" customHeight="1">
      <c r="B99" s="104"/>
      <c r="D99" s="105" t="s">
        <v>145</v>
      </c>
      <c r="E99" s="106"/>
      <c r="F99" s="106"/>
      <c r="G99" s="106"/>
      <c r="H99" s="106"/>
      <c r="I99" s="106"/>
      <c r="J99" s="107">
        <f>J130</f>
        <v>0</v>
      </c>
      <c r="L99" s="104"/>
    </row>
    <row r="100" spans="2:47" s="8" customFormat="1" ht="24.95" customHeight="1">
      <c r="B100" s="104"/>
      <c r="D100" s="105" t="s">
        <v>146</v>
      </c>
      <c r="E100" s="106"/>
      <c r="F100" s="106"/>
      <c r="G100" s="106"/>
      <c r="H100" s="106"/>
      <c r="I100" s="106"/>
      <c r="J100" s="107">
        <f>J162</f>
        <v>0</v>
      </c>
      <c r="L100" s="104"/>
    </row>
    <row r="101" spans="2:47" s="8" customFormat="1" ht="24.95" customHeight="1">
      <c r="B101" s="104"/>
      <c r="D101" s="105" t="s">
        <v>147</v>
      </c>
      <c r="E101" s="106"/>
      <c r="F101" s="106"/>
      <c r="G101" s="106"/>
      <c r="H101" s="106"/>
      <c r="I101" s="106"/>
      <c r="J101" s="107">
        <f>J184</f>
        <v>0</v>
      </c>
      <c r="L101" s="104"/>
    </row>
    <row r="102" spans="2:47" s="8" customFormat="1" ht="24.95" customHeight="1">
      <c r="B102" s="104"/>
      <c r="D102" s="105" t="s">
        <v>148</v>
      </c>
      <c r="E102" s="106"/>
      <c r="F102" s="106"/>
      <c r="G102" s="106"/>
      <c r="H102" s="106"/>
      <c r="I102" s="106"/>
      <c r="J102" s="107">
        <f>J233</f>
        <v>0</v>
      </c>
      <c r="L102" s="104"/>
    </row>
    <row r="103" spans="2:47" s="9" customFormat="1" ht="19.899999999999999" customHeight="1">
      <c r="B103" s="108"/>
      <c r="D103" s="109" t="s">
        <v>149</v>
      </c>
      <c r="E103" s="110"/>
      <c r="F103" s="110"/>
      <c r="G103" s="110"/>
      <c r="H103" s="110"/>
      <c r="I103" s="110"/>
      <c r="J103" s="111">
        <f>J234</f>
        <v>0</v>
      </c>
      <c r="L103" s="108"/>
    </row>
    <row r="104" spans="2:47" s="9" customFormat="1" ht="19.899999999999999" customHeight="1">
      <c r="B104" s="108"/>
      <c r="D104" s="109" t="s">
        <v>150</v>
      </c>
      <c r="E104" s="110"/>
      <c r="F104" s="110"/>
      <c r="G104" s="110"/>
      <c r="H104" s="110"/>
      <c r="I104" s="110"/>
      <c r="J104" s="111">
        <f>J243</f>
        <v>0</v>
      </c>
      <c r="L104" s="108"/>
    </row>
    <row r="105" spans="2:47" s="8" customFormat="1" ht="24.95" customHeight="1">
      <c r="B105" s="104"/>
      <c r="D105" s="105" t="s">
        <v>151</v>
      </c>
      <c r="E105" s="106"/>
      <c r="F105" s="106"/>
      <c r="G105" s="106"/>
      <c r="H105" s="106"/>
      <c r="I105" s="106"/>
      <c r="J105" s="107">
        <f>J264</f>
        <v>0</v>
      </c>
      <c r="L105" s="104"/>
    </row>
    <row r="106" spans="2:47" s="9" customFormat="1" ht="19.899999999999999" customHeight="1">
      <c r="B106" s="108"/>
      <c r="D106" s="109" t="s">
        <v>152</v>
      </c>
      <c r="E106" s="110"/>
      <c r="F106" s="110"/>
      <c r="G106" s="110"/>
      <c r="H106" s="110"/>
      <c r="I106" s="110"/>
      <c r="J106" s="111">
        <f>J265</f>
        <v>0</v>
      </c>
      <c r="L106" s="108"/>
    </row>
    <row r="107" spans="2:47" s="8" customFormat="1" ht="24.95" customHeight="1">
      <c r="B107" s="104"/>
      <c r="D107" s="105" t="s">
        <v>153</v>
      </c>
      <c r="E107" s="106"/>
      <c r="F107" s="106"/>
      <c r="G107" s="106"/>
      <c r="H107" s="106"/>
      <c r="I107" s="106"/>
      <c r="J107" s="107">
        <f>J280</f>
        <v>0</v>
      </c>
      <c r="L107" s="104"/>
    </row>
    <row r="108" spans="2:47" s="1" customFormat="1" ht="21.75" customHeight="1">
      <c r="B108" s="28"/>
      <c r="L108" s="28"/>
    </row>
    <row r="109" spans="2:47" s="1" customFormat="1" ht="6.95" customHeight="1">
      <c r="B109" s="40"/>
      <c r="C109" s="41"/>
      <c r="D109" s="41"/>
      <c r="E109" s="41"/>
      <c r="F109" s="41"/>
      <c r="G109" s="41"/>
      <c r="H109" s="41"/>
      <c r="I109" s="41"/>
      <c r="J109" s="41"/>
      <c r="K109" s="41"/>
      <c r="L109" s="28"/>
    </row>
    <row r="113" spans="2:20" s="1" customFormat="1" ht="6.95" customHeight="1">
      <c r="B113" s="42"/>
      <c r="C113" s="43"/>
      <c r="D113" s="43"/>
      <c r="E113" s="43"/>
      <c r="F113" s="43"/>
      <c r="G113" s="43"/>
      <c r="H113" s="43"/>
      <c r="I113" s="43"/>
      <c r="J113" s="43"/>
      <c r="K113" s="43"/>
      <c r="L113" s="28"/>
    </row>
    <row r="114" spans="2:20" s="1" customFormat="1" ht="24.95" customHeight="1">
      <c r="B114" s="28"/>
      <c r="C114" s="17" t="s">
        <v>154</v>
      </c>
      <c r="L114" s="28"/>
    </row>
    <row r="115" spans="2:20" s="1" customFormat="1" ht="6.95" customHeight="1">
      <c r="B115" s="28"/>
      <c r="L115" s="28"/>
    </row>
    <row r="116" spans="2:20" s="1" customFormat="1" ht="12" customHeight="1">
      <c r="B116" s="28"/>
      <c r="C116" s="23" t="s">
        <v>16</v>
      </c>
      <c r="L116" s="28"/>
    </row>
    <row r="117" spans="2:20" s="1" customFormat="1" ht="16.5" customHeight="1">
      <c r="B117" s="28"/>
      <c r="E117" s="205" t="str">
        <f>E7</f>
        <v>Oprava zabezpečovacího zařízení v žst. Podlešín</v>
      </c>
      <c r="F117" s="206"/>
      <c r="G117" s="206"/>
      <c r="H117" s="206"/>
      <c r="L117" s="28"/>
    </row>
    <row r="118" spans="2:20" ht="12" customHeight="1">
      <c r="B118" s="16"/>
      <c r="C118" s="23" t="s">
        <v>136</v>
      </c>
      <c r="L118" s="16"/>
    </row>
    <row r="119" spans="2:20" s="1" customFormat="1" ht="16.5" customHeight="1">
      <c r="B119" s="28"/>
      <c r="E119" s="205" t="s">
        <v>137</v>
      </c>
      <c r="F119" s="207"/>
      <c r="G119" s="207"/>
      <c r="H119" s="207"/>
      <c r="L119" s="28"/>
    </row>
    <row r="120" spans="2:20" s="1" customFormat="1" ht="12" customHeight="1">
      <c r="B120" s="28"/>
      <c r="C120" s="23" t="s">
        <v>138</v>
      </c>
      <c r="L120" s="28"/>
    </row>
    <row r="121" spans="2:20" s="1" customFormat="1" ht="16.5" customHeight="1">
      <c r="B121" s="28"/>
      <c r="E121" s="168" t="str">
        <f>E11</f>
        <v>PS01.01 - technologická část</v>
      </c>
      <c r="F121" s="207"/>
      <c r="G121" s="207"/>
      <c r="H121" s="207"/>
      <c r="L121" s="28"/>
    </row>
    <row r="122" spans="2:20" s="1" customFormat="1" ht="6.95" customHeight="1">
      <c r="B122" s="28"/>
      <c r="L122" s="28"/>
    </row>
    <row r="123" spans="2:20" s="1" customFormat="1" ht="12" customHeight="1">
      <c r="B123" s="28"/>
      <c r="C123" s="23" t="s">
        <v>22</v>
      </c>
      <c r="F123" s="21" t="str">
        <f>F14</f>
        <v xml:space="preserve"> žst. Podlešín</v>
      </c>
      <c r="I123" s="23" t="s">
        <v>24</v>
      </c>
      <c r="J123" s="48" t="str">
        <f>IF(J14="","",J14)</f>
        <v>2. 11. 2023</v>
      </c>
      <c r="L123" s="28"/>
    </row>
    <row r="124" spans="2:20" s="1" customFormat="1" ht="6.95" customHeight="1">
      <c r="B124" s="28"/>
      <c r="L124" s="28"/>
    </row>
    <row r="125" spans="2:20" s="1" customFormat="1" ht="15.2" customHeight="1">
      <c r="B125" s="28"/>
      <c r="C125" s="23" t="s">
        <v>28</v>
      </c>
      <c r="F125" s="21" t="str">
        <f>E17</f>
        <v>Jiří Kejkula, OŘ Praha</v>
      </c>
      <c r="I125" s="23" t="s">
        <v>34</v>
      </c>
      <c r="J125" s="26" t="str">
        <f>E23</f>
        <v>TMS Projekt s.r.o.</v>
      </c>
      <c r="L125" s="28"/>
    </row>
    <row r="126" spans="2:20" s="1" customFormat="1" ht="25.7" customHeight="1">
      <c r="B126" s="28"/>
      <c r="C126" s="23" t="s">
        <v>32</v>
      </c>
      <c r="F126" s="21" t="str">
        <f>IF(E20="","",E20)</f>
        <v>Vyplň údaj</v>
      </c>
      <c r="I126" s="23" t="s">
        <v>39</v>
      </c>
      <c r="J126" s="26" t="str">
        <f>E26</f>
        <v>Milan Bělehrad, OŘ Praha</v>
      </c>
      <c r="L126" s="28"/>
    </row>
    <row r="127" spans="2:20" s="1" customFormat="1" ht="10.35" customHeight="1">
      <c r="B127" s="28"/>
      <c r="L127" s="28"/>
    </row>
    <row r="128" spans="2:20" s="10" customFormat="1" ht="29.25" customHeight="1">
      <c r="B128" s="112"/>
      <c r="C128" s="113" t="s">
        <v>155</v>
      </c>
      <c r="D128" s="114" t="s">
        <v>67</v>
      </c>
      <c r="E128" s="114" t="s">
        <v>63</v>
      </c>
      <c r="F128" s="114" t="s">
        <v>64</v>
      </c>
      <c r="G128" s="114" t="s">
        <v>156</v>
      </c>
      <c r="H128" s="114" t="s">
        <v>157</v>
      </c>
      <c r="I128" s="114" t="s">
        <v>158</v>
      </c>
      <c r="J128" s="114" t="s">
        <v>142</v>
      </c>
      <c r="K128" s="115" t="s">
        <v>159</v>
      </c>
      <c r="L128" s="112"/>
      <c r="M128" s="55" t="s">
        <v>1</v>
      </c>
      <c r="N128" s="56" t="s">
        <v>46</v>
      </c>
      <c r="O128" s="56" t="s">
        <v>160</v>
      </c>
      <c r="P128" s="56" t="s">
        <v>161</v>
      </c>
      <c r="Q128" s="56" t="s">
        <v>162</v>
      </c>
      <c r="R128" s="56" t="s">
        <v>163</v>
      </c>
      <c r="S128" s="56" t="s">
        <v>164</v>
      </c>
      <c r="T128" s="57" t="s">
        <v>165</v>
      </c>
    </row>
    <row r="129" spans="2:65" s="1" customFormat="1" ht="22.9" customHeight="1">
      <c r="B129" s="28"/>
      <c r="C129" s="60" t="s">
        <v>166</v>
      </c>
      <c r="J129" s="116">
        <f>BK129</f>
        <v>0</v>
      </c>
      <c r="L129" s="28"/>
      <c r="M129" s="58"/>
      <c r="N129" s="49"/>
      <c r="O129" s="49"/>
      <c r="P129" s="117">
        <f>P130+P162+P184+P233+P264+P280</f>
        <v>0</v>
      </c>
      <c r="Q129" s="49"/>
      <c r="R129" s="117">
        <f>R130+R162+R184+R233+R264+R280</f>
        <v>0.16366</v>
      </c>
      <c r="S129" s="49"/>
      <c r="T129" s="118">
        <f>T130+T162+T184+T233+T264+T280</f>
        <v>0</v>
      </c>
      <c r="AT129" s="13" t="s">
        <v>81</v>
      </c>
      <c r="AU129" s="13" t="s">
        <v>144</v>
      </c>
      <c r="BK129" s="119">
        <f>BK130+BK162+BK184+BK233+BK264+BK280</f>
        <v>0</v>
      </c>
    </row>
    <row r="130" spans="2:65" s="11" customFormat="1" ht="25.9" customHeight="1">
      <c r="B130" s="120"/>
      <c r="D130" s="121" t="s">
        <v>81</v>
      </c>
      <c r="E130" s="122" t="s">
        <v>167</v>
      </c>
      <c r="F130" s="122" t="s">
        <v>168</v>
      </c>
      <c r="I130" s="123"/>
      <c r="J130" s="124">
        <f>BK130</f>
        <v>0</v>
      </c>
      <c r="L130" s="120"/>
      <c r="M130" s="125"/>
      <c r="P130" s="126">
        <f>SUM(P131:P161)</f>
        <v>0</v>
      </c>
      <c r="R130" s="126">
        <f>SUM(R131:R161)</f>
        <v>0</v>
      </c>
      <c r="T130" s="127">
        <f>SUM(T131:T161)</f>
        <v>0</v>
      </c>
      <c r="AR130" s="121" t="s">
        <v>21</v>
      </c>
      <c r="AT130" s="128" t="s">
        <v>81</v>
      </c>
      <c r="AU130" s="128" t="s">
        <v>82</v>
      </c>
      <c r="AY130" s="121" t="s">
        <v>169</v>
      </c>
      <c r="BK130" s="129">
        <f>SUM(BK131:BK161)</f>
        <v>0</v>
      </c>
    </row>
    <row r="131" spans="2:65" s="1" customFormat="1" ht="24.2" customHeight="1">
      <c r="B131" s="28"/>
      <c r="C131" s="130" t="s">
        <v>21</v>
      </c>
      <c r="D131" s="130" t="s">
        <v>170</v>
      </c>
      <c r="E131" s="131" t="s">
        <v>171</v>
      </c>
      <c r="F131" s="132" t="s">
        <v>172</v>
      </c>
      <c r="G131" s="133" t="s">
        <v>173</v>
      </c>
      <c r="H131" s="134">
        <v>3</v>
      </c>
      <c r="I131" s="135"/>
      <c r="J131" s="136">
        <f t="shared" ref="J131:J161" si="0">ROUND(I131*H131,2)</f>
        <v>0</v>
      </c>
      <c r="K131" s="132" t="s">
        <v>174</v>
      </c>
      <c r="L131" s="137"/>
      <c r="M131" s="138" t="s">
        <v>1</v>
      </c>
      <c r="N131" s="139" t="s">
        <v>47</v>
      </c>
      <c r="P131" s="140">
        <f t="shared" ref="P131:P161" si="1">O131*H131</f>
        <v>0</v>
      </c>
      <c r="Q131" s="140">
        <v>0</v>
      </c>
      <c r="R131" s="140">
        <f t="shared" ref="R131:R161" si="2">Q131*H131</f>
        <v>0</v>
      </c>
      <c r="S131" s="140">
        <v>0</v>
      </c>
      <c r="T131" s="141">
        <f t="shared" ref="T131:T161" si="3">S131*H131</f>
        <v>0</v>
      </c>
      <c r="AR131" s="142" t="s">
        <v>175</v>
      </c>
      <c r="AT131" s="142" t="s">
        <v>170</v>
      </c>
      <c r="AU131" s="142" t="s">
        <v>21</v>
      </c>
      <c r="AY131" s="13" t="s">
        <v>169</v>
      </c>
      <c r="BE131" s="143">
        <f t="shared" ref="BE131:BE161" si="4">IF(N131="základní",J131,0)</f>
        <v>0</v>
      </c>
      <c r="BF131" s="143">
        <f t="shared" ref="BF131:BF161" si="5">IF(N131="snížená",J131,0)</f>
        <v>0</v>
      </c>
      <c r="BG131" s="143">
        <f t="shared" ref="BG131:BG161" si="6">IF(N131="zákl. přenesená",J131,0)</f>
        <v>0</v>
      </c>
      <c r="BH131" s="143">
        <f t="shared" ref="BH131:BH161" si="7">IF(N131="sníž. přenesená",J131,0)</f>
        <v>0</v>
      </c>
      <c r="BI131" s="143">
        <f t="shared" ref="BI131:BI161" si="8">IF(N131="nulová",J131,0)</f>
        <v>0</v>
      </c>
      <c r="BJ131" s="13" t="s">
        <v>21</v>
      </c>
      <c r="BK131" s="143">
        <f t="shared" ref="BK131:BK161" si="9">ROUND(I131*H131,2)</f>
        <v>0</v>
      </c>
      <c r="BL131" s="13" t="s">
        <v>176</v>
      </c>
      <c r="BM131" s="142" t="s">
        <v>177</v>
      </c>
    </row>
    <row r="132" spans="2:65" s="1" customFormat="1" ht="21.75" customHeight="1">
      <c r="B132" s="28"/>
      <c r="C132" s="130" t="s">
        <v>90</v>
      </c>
      <c r="D132" s="130" t="s">
        <v>170</v>
      </c>
      <c r="E132" s="131" t="s">
        <v>178</v>
      </c>
      <c r="F132" s="132" t="s">
        <v>179</v>
      </c>
      <c r="G132" s="133" t="s">
        <v>173</v>
      </c>
      <c r="H132" s="134">
        <v>3</v>
      </c>
      <c r="I132" s="135"/>
      <c r="J132" s="136">
        <f t="shared" si="0"/>
        <v>0</v>
      </c>
      <c r="K132" s="132" t="s">
        <v>1</v>
      </c>
      <c r="L132" s="137"/>
      <c r="M132" s="138" t="s">
        <v>1</v>
      </c>
      <c r="N132" s="139" t="s">
        <v>47</v>
      </c>
      <c r="P132" s="140">
        <f t="shared" si="1"/>
        <v>0</v>
      </c>
      <c r="Q132" s="140">
        <v>0</v>
      </c>
      <c r="R132" s="140">
        <f t="shared" si="2"/>
        <v>0</v>
      </c>
      <c r="S132" s="140">
        <v>0</v>
      </c>
      <c r="T132" s="141">
        <f t="shared" si="3"/>
        <v>0</v>
      </c>
      <c r="AR132" s="142" t="s">
        <v>175</v>
      </c>
      <c r="AT132" s="142" t="s">
        <v>170</v>
      </c>
      <c r="AU132" s="142" t="s">
        <v>21</v>
      </c>
      <c r="AY132" s="13" t="s">
        <v>169</v>
      </c>
      <c r="BE132" s="143">
        <f t="shared" si="4"/>
        <v>0</v>
      </c>
      <c r="BF132" s="143">
        <f t="shared" si="5"/>
        <v>0</v>
      </c>
      <c r="BG132" s="143">
        <f t="shared" si="6"/>
        <v>0</v>
      </c>
      <c r="BH132" s="143">
        <f t="shared" si="7"/>
        <v>0</v>
      </c>
      <c r="BI132" s="143">
        <f t="shared" si="8"/>
        <v>0</v>
      </c>
      <c r="BJ132" s="13" t="s">
        <v>21</v>
      </c>
      <c r="BK132" s="143">
        <f t="shared" si="9"/>
        <v>0</v>
      </c>
      <c r="BL132" s="13" t="s">
        <v>176</v>
      </c>
      <c r="BM132" s="142" t="s">
        <v>180</v>
      </c>
    </row>
    <row r="133" spans="2:65" s="1" customFormat="1" ht="49.15" customHeight="1">
      <c r="B133" s="28"/>
      <c r="C133" s="144" t="s">
        <v>181</v>
      </c>
      <c r="D133" s="144" t="s">
        <v>182</v>
      </c>
      <c r="E133" s="145" t="s">
        <v>183</v>
      </c>
      <c r="F133" s="146" t="s">
        <v>184</v>
      </c>
      <c r="G133" s="147" t="s">
        <v>173</v>
      </c>
      <c r="H133" s="148">
        <v>3</v>
      </c>
      <c r="I133" s="149"/>
      <c r="J133" s="150">
        <f t="shared" si="0"/>
        <v>0</v>
      </c>
      <c r="K133" s="146" t="s">
        <v>174</v>
      </c>
      <c r="L133" s="28"/>
      <c r="M133" s="151" t="s">
        <v>1</v>
      </c>
      <c r="N133" s="152" t="s">
        <v>47</v>
      </c>
      <c r="P133" s="140">
        <f t="shared" si="1"/>
        <v>0</v>
      </c>
      <c r="Q133" s="140">
        <v>0</v>
      </c>
      <c r="R133" s="140">
        <f t="shared" si="2"/>
        <v>0</v>
      </c>
      <c r="S133" s="140">
        <v>0</v>
      </c>
      <c r="T133" s="141">
        <f t="shared" si="3"/>
        <v>0</v>
      </c>
      <c r="AR133" s="142" t="s">
        <v>185</v>
      </c>
      <c r="AT133" s="142" t="s">
        <v>182</v>
      </c>
      <c r="AU133" s="142" t="s">
        <v>21</v>
      </c>
      <c r="AY133" s="13" t="s">
        <v>169</v>
      </c>
      <c r="BE133" s="143">
        <f t="shared" si="4"/>
        <v>0</v>
      </c>
      <c r="BF133" s="143">
        <f t="shared" si="5"/>
        <v>0</v>
      </c>
      <c r="BG133" s="143">
        <f t="shared" si="6"/>
        <v>0</v>
      </c>
      <c r="BH133" s="143">
        <f t="shared" si="7"/>
        <v>0</v>
      </c>
      <c r="BI133" s="143">
        <f t="shared" si="8"/>
        <v>0</v>
      </c>
      <c r="BJ133" s="13" t="s">
        <v>21</v>
      </c>
      <c r="BK133" s="143">
        <f t="shared" si="9"/>
        <v>0</v>
      </c>
      <c r="BL133" s="13" t="s">
        <v>185</v>
      </c>
      <c r="BM133" s="142" t="s">
        <v>186</v>
      </c>
    </row>
    <row r="134" spans="2:65" s="1" customFormat="1" ht="24.2" customHeight="1">
      <c r="B134" s="28"/>
      <c r="C134" s="130" t="s">
        <v>187</v>
      </c>
      <c r="D134" s="130" t="s">
        <v>170</v>
      </c>
      <c r="E134" s="131" t="s">
        <v>188</v>
      </c>
      <c r="F134" s="132" t="s">
        <v>189</v>
      </c>
      <c r="G134" s="133" t="s">
        <v>173</v>
      </c>
      <c r="H134" s="134">
        <v>1</v>
      </c>
      <c r="I134" s="135"/>
      <c r="J134" s="136">
        <f t="shared" si="0"/>
        <v>0</v>
      </c>
      <c r="K134" s="132" t="s">
        <v>174</v>
      </c>
      <c r="L134" s="137"/>
      <c r="M134" s="138" t="s">
        <v>1</v>
      </c>
      <c r="N134" s="139" t="s">
        <v>47</v>
      </c>
      <c r="P134" s="140">
        <f t="shared" si="1"/>
        <v>0</v>
      </c>
      <c r="Q134" s="140">
        <v>0</v>
      </c>
      <c r="R134" s="140">
        <f t="shared" si="2"/>
        <v>0</v>
      </c>
      <c r="S134" s="140">
        <v>0</v>
      </c>
      <c r="T134" s="141">
        <f t="shared" si="3"/>
        <v>0</v>
      </c>
      <c r="AR134" s="142" t="s">
        <v>190</v>
      </c>
      <c r="AT134" s="142" t="s">
        <v>170</v>
      </c>
      <c r="AU134" s="142" t="s">
        <v>21</v>
      </c>
      <c r="AY134" s="13" t="s">
        <v>169</v>
      </c>
      <c r="BE134" s="143">
        <f t="shared" si="4"/>
        <v>0</v>
      </c>
      <c r="BF134" s="143">
        <f t="shared" si="5"/>
        <v>0</v>
      </c>
      <c r="BG134" s="143">
        <f t="shared" si="6"/>
        <v>0</v>
      </c>
      <c r="BH134" s="143">
        <f t="shared" si="7"/>
        <v>0</v>
      </c>
      <c r="BI134" s="143">
        <f t="shared" si="8"/>
        <v>0</v>
      </c>
      <c r="BJ134" s="13" t="s">
        <v>21</v>
      </c>
      <c r="BK134" s="143">
        <f t="shared" si="9"/>
        <v>0</v>
      </c>
      <c r="BL134" s="13" t="s">
        <v>190</v>
      </c>
      <c r="BM134" s="142" t="s">
        <v>191</v>
      </c>
    </row>
    <row r="135" spans="2:65" s="1" customFormat="1" ht="101.25" customHeight="1">
      <c r="B135" s="28"/>
      <c r="C135" s="144" t="s">
        <v>192</v>
      </c>
      <c r="D135" s="144" t="s">
        <v>182</v>
      </c>
      <c r="E135" s="145" t="s">
        <v>193</v>
      </c>
      <c r="F135" s="146" t="s">
        <v>194</v>
      </c>
      <c r="G135" s="147" t="s">
        <v>173</v>
      </c>
      <c r="H135" s="148">
        <v>2</v>
      </c>
      <c r="I135" s="149"/>
      <c r="J135" s="150">
        <f t="shared" si="0"/>
        <v>0</v>
      </c>
      <c r="K135" s="146" t="s">
        <v>174</v>
      </c>
      <c r="L135" s="28"/>
      <c r="M135" s="151" t="s">
        <v>1</v>
      </c>
      <c r="N135" s="152" t="s">
        <v>47</v>
      </c>
      <c r="P135" s="140">
        <f t="shared" si="1"/>
        <v>0</v>
      </c>
      <c r="Q135" s="140">
        <v>0</v>
      </c>
      <c r="R135" s="140">
        <f t="shared" si="2"/>
        <v>0</v>
      </c>
      <c r="S135" s="140">
        <v>0</v>
      </c>
      <c r="T135" s="141">
        <f t="shared" si="3"/>
        <v>0</v>
      </c>
      <c r="AR135" s="142" t="s">
        <v>187</v>
      </c>
      <c r="AT135" s="142" t="s">
        <v>182</v>
      </c>
      <c r="AU135" s="142" t="s">
        <v>21</v>
      </c>
      <c r="AY135" s="13" t="s">
        <v>169</v>
      </c>
      <c r="BE135" s="143">
        <f t="shared" si="4"/>
        <v>0</v>
      </c>
      <c r="BF135" s="143">
        <f t="shared" si="5"/>
        <v>0</v>
      </c>
      <c r="BG135" s="143">
        <f t="shared" si="6"/>
        <v>0</v>
      </c>
      <c r="BH135" s="143">
        <f t="shared" si="7"/>
        <v>0</v>
      </c>
      <c r="BI135" s="143">
        <f t="shared" si="8"/>
        <v>0</v>
      </c>
      <c r="BJ135" s="13" t="s">
        <v>21</v>
      </c>
      <c r="BK135" s="143">
        <f t="shared" si="9"/>
        <v>0</v>
      </c>
      <c r="BL135" s="13" t="s">
        <v>187</v>
      </c>
      <c r="BM135" s="142" t="s">
        <v>195</v>
      </c>
    </row>
    <row r="136" spans="2:65" s="1" customFormat="1" ht="101.25" customHeight="1">
      <c r="B136" s="28"/>
      <c r="C136" s="144" t="s">
        <v>196</v>
      </c>
      <c r="D136" s="144" t="s">
        <v>182</v>
      </c>
      <c r="E136" s="145" t="s">
        <v>197</v>
      </c>
      <c r="F136" s="146" t="s">
        <v>198</v>
      </c>
      <c r="G136" s="147" t="s">
        <v>173</v>
      </c>
      <c r="H136" s="148">
        <v>4</v>
      </c>
      <c r="I136" s="149"/>
      <c r="J136" s="150">
        <f t="shared" si="0"/>
        <v>0</v>
      </c>
      <c r="K136" s="146" t="s">
        <v>174</v>
      </c>
      <c r="L136" s="28"/>
      <c r="M136" s="151" t="s">
        <v>1</v>
      </c>
      <c r="N136" s="152" t="s">
        <v>47</v>
      </c>
      <c r="P136" s="140">
        <f t="shared" si="1"/>
        <v>0</v>
      </c>
      <c r="Q136" s="140">
        <v>0</v>
      </c>
      <c r="R136" s="140">
        <f t="shared" si="2"/>
        <v>0</v>
      </c>
      <c r="S136" s="140">
        <v>0</v>
      </c>
      <c r="T136" s="141">
        <f t="shared" si="3"/>
        <v>0</v>
      </c>
      <c r="AR136" s="142" t="s">
        <v>185</v>
      </c>
      <c r="AT136" s="142" t="s">
        <v>182</v>
      </c>
      <c r="AU136" s="142" t="s">
        <v>21</v>
      </c>
      <c r="AY136" s="13" t="s">
        <v>169</v>
      </c>
      <c r="BE136" s="143">
        <f t="shared" si="4"/>
        <v>0</v>
      </c>
      <c r="BF136" s="143">
        <f t="shared" si="5"/>
        <v>0</v>
      </c>
      <c r="BG136" s="143">
        <f t="shared" si="6"/>
        <v>0</v>
      </c>
      <c r="BH136" s="143">
        <f t="shared" si="7"/>
        <v>0</v>
      </c>
      <c r="BI136" s="143">
        <f t="shared" si="8"/>
        <v>0</v>
      </c>
      <c r="BJ136" s="13" t="s">
        <v>21</v>
      </c>
      <c r="BK136" s="143">
        <f t="shared" si="9"/>
        <v>0</v>
      </c>
      <c r="BL136" s="13" t="s">
        <v>185</v>
      </c>
      <c r="BM136" s="142" t="s">
        <v>199</v>
      </c>
    </row>
    <row r="137" spans="2:65" s="1" customFormat="1" ht="101.25" customHeight="1">
      <c r="B137" s="28"/>
      <c r="C137" s="144" t="s">
        <v>200</v>
      </c>
      <c r="D137" s="144" t="s">
        <v>182</v>
      </c>
      <c r="E137" s="145" t="s">
        <v>201</v>
      </c>
      <c r="F137" s="146" t="s">
        <v>202</v>
      </c>
      <c r="G137" s="147" t="s">
        <v>173</v>
      </c>
      <c r="H137" s="148">
        <v>8</v>
      </c>
      <c r="I137" s="149"/>
      <c r="J137" s="150">
        <f t="shared" si="0"/>
        <v>0</v>
      </c>
      <c r="K137" s="146" t="s">
        <v>174</v>
      </c>
      <c r="L137" s="28"/>
      <c r="M137" s="151" t="s">
        <v>1</v>
      </c>
      <c r="N137" s="152" t="s">
        <v>47</v>
      </c>
      <c r="P137" s="140">
        <f t="shared" si="1"/>
        <v>0</v>
      </c>
      <c r="Q137" s="140">
        <v>0</v>
      </c>
      <c r="R137" s="140">
        <f t="shared" si="2"/>
        <v>0</v>
      </c>
      <c r="S137" s="140">
        <v>0</v>
      </c>
      <c r="T137" s="141">
        <f t="shared" si="3"/>
        <v>0</v>
      </c>
      <c r="AR137" s="142" t="s">
        <v>185</v>
      </c>
      <c r="AT137" s="142" t="s">
        <v>182</v>
      </c>
      <c r="AU137" s="142" t="s">
        <v>21</v>
      </c>
      <c r="AY137" s="13" t="s">
        <v>169</v>
      </c>
      <c r="BE137" s="143">
        <f t="shared" si="4"/>
        <v>0</v>
      </c>
      <c r="BF137" s="143">
        <f t="shared" si="5"/>
        <v>0</v>
      </c>
      <c r="BG137" s="143">
        <f t="shared" si="6"/>
        <v>0</v>
      </c>
      <c r="BH137" s="143">
        <f t="shared" si="7"/>
        <v>0</v>
      </c>
      <c r="BI137" s="143">
        <f t="shared" si="8"/>
        <v>0</v>
      </c>
      <c r="BJ137" s="13" t="s">
        <v>21</v>
      </c>
      <c r="BK137" s="143">
        <f t="shared" si="9"/>
        <v>0</v>
      </c>
      <c r="BL137" s="13" t="s">
        <v>185</v>
      </c>
      <c r="BM137" s="142" t="s">
        <v>203</v>
      </c>
    </row>
    <row r="138" spans="2:65" s="1" customFormat="1" ht="101.25" customHeight="1">
      <c r="B138" s="28"/>
      <c r="C138" s="144" t="s">
        <v>204</v>
      </c>
      <c r="D138" s="144" t="s">
        <v>182</v>
      </c>
      <c r="E138" s="145" t="s">
        <v>205</v>
      </c>
      <c r="F138" s="146" t="s">
        <v>206</v>
      </c>
      <c r="G138" s="147" t="s">
        <v>173</v>
      </c>
      <c r="H138" s="148">
        <v>3</v>
      </c>
      <c r="I138" s="149"/>
      <c r="J138" s="150">
        <f t="shared" si="0"/>
        <v>0</v>
      </c>
      <c r="K138" s="146" t="s">
        <v>174</v>
      </c>
      <c r="L138" s="28"/>
      <c r="M138" s="151" t="s">
        <v>1</v>
      </c>
      <c r="N138" s="152" t="s">
        <v>47</v>
      </c>
      <c r="P138" s="140">
        <f t="shared" si="1"/>
        <v>0</v>
      </c>
      <c r="Q138" s="140">
        <v>0</v>
      </c>
      <c r="R138" s="140">
        <f t="shared" si="2"/>
        <v>0</v>
      </c>
      <c r="S138" s="140">
        <v>0</v>
      </c>
      <c r="T138" s="141">
        <f t="shared" si="3"/>
        <v>0</v>
      </c>
      <c r="AR138" s="142" t="s">
        <v>185</v>
      </c>
      <c r="AT138" s="142" t="s">
        <v>182</v>
      </c>
      <c r="AU138" s="142" t="s">
        <v>21</v>
      </c>
      <c r="AY138" s="13" t="s">
        <v>169</v>
      </c>
      <c r="BE138" s="143">
        <f t="shared" si="4"/>
        <v>0</v>
      </c>
      <c r="BF138" s="143">
        <f t="shared" si="5"/>
        <v>0</v>
      </c>
      <c r="BG138" s="143">
        <f t="shared" si="6"/>
        <v>0</v>
      </c>
      <c r="BH138" s="143">
        <f t="shared" si="7"/>
        <v>0</v>
      </c>
      <c r="BI138" s="143">
        <f t="shared" si="8"/>
        <v>0</v>
      </c>
      <c r="BJ138" s="13" t="s">
        <v>21</v>
      </c>
      <c r="BK138" s="143">
        <f t="shared" si="9"/>
        <v>0</v>
      </c>
      <c r="BL138" s="13" t="s">
        <v>185</v>
      </c>
      <c r="BM138" s="142" t="s">
        <v>207</v>
      </c>
    </row>
    <row r="139" spans="2:65" s="1" customFormat="1" ht="90" customHeight="1">
      <c r="B139" s="28"/>
      <c r="C139" s="144" t="s">
        <v>208</v>
      </c>
      <c r="D139" s="144" t="s">
        <v>182</v>
      </c>
      <c r="E139" s="145" t="s">
        <v>209</v>
      </c>
      <c r="F139" s="146" t="s">
        <v>210</v>
      </c>
      <c r="G139" s="147" t="s">
        <v>173</v>
      </c>
      <c r="H139" s="148">
        <v>3</v>
      </c>
      <c r="I139" s="149"/>
      <c r="J139" s="150">
        <f t="shared" si="0"/>
        <v>0</v>
      </c>
      <c r="K139" s="146" t="s">
        <v>174</v>
      </c>
      <c r="L139" s="28"/>
      <c r="M139" s="151" t="s">
        <v>1</v>
      </c>
      <c r="N139" s="152" t="s">
        <v>47</v>
      </c>
      <c r="P139" s="140">
        <f t="shared" si="1"/>
        <v>0</v>
      </c>
      <c r="Q139" s="140">
        <v>0</v>
      </c>
      <c r="R139" s="140">
        <f t="shared" si="2"/>
        <v>0</v>
      </c>
      <c r="S139" s="140">
        <v>0</v>
      </c>
      <c r="T139" s="141">
        <f t="shared" si="3"/>
        <v>0</v>
      </c>
      <c r="AR139" s="142" t="s">
        <v>21</v>
      </c>
      <c r="AT139" s="142" t="s">
        <v>182</v>
      </c>
      <c r="AU139" s="142" t="s">
        <v>21</v>
      </c>
      <c r="AY139" s="13" t="s">
        <v>169</v>
      </c>
      <c r="BE139" s="143">
        <f t="shared" si="4"/>
        <v>0</v>
      </c>
      <c r="BF139" s="143">
        <f t="shared" si="5"/>
        <v>0</v>
      </c>
      <c r="BG139" s="143">
        <f t="shared" si="6"/>
        <v>0</v>
      </c>
      <c r="BH139" s="143">
        <f t="shared" si="7"/>
        <v>0</v>
      </c>
      <c r="BI139" s="143">
        <f t="shared" si="8"/>
        <v>0</v>
      </c>
      <c r="BJ139" s="13" t="s">
        <v>21</v>
      </c>
      <c r="BK139" s="143">
        <f t="shared" si="9"/>
        <v>0</v>
      </c>
      <c r="BL139" s="13" t="s">
        <v>21</v>
      </c>
      <c r="BM139" s="142" t="s">
        <v>211</v>
      </c>
    </row>
    <row r="140" spans="2:65" s="1" customFormat="1" ht="24.2" customHeight="1">
      <c r="B140" s="28"/>
      <c r="C140" s="144" t="s">
        <v>26</v>
      </c>
      <c r="D140" s="144" t="s">
        <v>182</v>
      </c>
      <c r="E140" s="145" t="s">
        <v>212</v>
      </c>
      <c r="F140" s="146" t="s">
        <v>213</v>
      </c>
      <c r="G140" s="147" t="s">
        <v>173</v>
      </c>
      <c r="H140" s="148">
        <v>9</v>
      </c>
      <c r="I140" s="149"/>
      <c r="J140" s="150">
        <f t="shared" si="0"/>
        <v>0</v>
      </c>
      <c r="K140" s="146" t="s">
        <v>174</v>
      </c>
      <c r="L140" s="28"/>
      <c r="M140" s="151" t="s">
        <v>1</v>
      </c>
      <c r="N140" s="152" t="s">
        <v>47</v>
      </c>
      <c r="P140" s="140">
        <f t="shared" si="1"/>
        <v>0</v>
      </c>
      <c r="Q140" s="140">
        <v>0</v>
      </c>
      <c r="R140" s="140">
        <f t="shared" si="2"/>
        <v>0</v>
      </c>
      <c r="S140" s="140">
        <v>0</v>
      </c>
      <c r="T140" s="141">
        <f t="shared" si="3"/>
        <v>0</v>
      </c>
      <c r="AR140" s="142" t="s">
        <v>185</v>
      </c>
      <c r="AT140" s="142" t="s">
        <v>182</v>
      </c>
      <c r="AU140" s="142" t="s">
        <v>21</v>
      </c>
      <c r="AY140" s="13" t="s">
        <v>169</v>
      </c>
      <c r="BE140" s="143">
        <f t="shared" si="4"/>
        <v>0</v>
      </c>
      <c r="BF140" s="143">
        <f t="shared" si="5"/>
        <v>0</v>
      </c>
      <c r="BG140" s="143">
        <f t="shared" si="6"/>
        <v>0</v>
      </c>
      <c r="BH140" s="143">
        <f t="shared" si="7"/>
        <v>0</v>
      </c>
      <c r="BI140" s="143">
        <f t="shared" si="8"/>
        <v>0</v>
      </c>
      <c r="BJ140" s="13" t="s">
        <v>21</v>
      </c>
      <c r="BK140" s="143">
        <f t="shared" si="9"/>
        <v>0</v>
      </c>
      <c r="BL140" s="13" t="s">
        <v>185</v>
      </c>
      <c r="BM140" s="142" t="s">
        <v>214</v>
      </c>
    </row>
    <row r="141" spans="2:65" s="1" customFormat="1" ht="24.2" customHeight="1">
      <c r="B141" s="28"/>
      <c r="C141" s="130" t="s">
        <v>215</v>
      </c>
      <c r="D141" s="130" t="s">
        <v>170</v>
      </c>
      <c r="E141" s="131" t="s">
        <v>216</v>
      </c>
      <c r="F141" s="132" t="s">
        <v>217</v>
      </c>
      <c r="G141" s="133" t="s">
        <v>173</v>
      </c>
      <c r="H141" s="134">
        <v>20</v>
      </c>
      <c r="I141" s="135"/>
      <c r="J141" s="136">
        <f t="shared" si="0"/>
        <v>0</v>
      </c>
      <c r="K141" s="132" t="s">
        <v>174</v>
      </c>
      <c r="L141" s="137"/>
      <c r="M141" s="138" t="s">
        <v>1</v>
      </c>
      <c r="N141" s="139" t="s">
        <v>47</v>
      </c>
      <c r="P141" s="140">
        <f t="shared" si="1"/>
        <v>0</v>
      </c>
      <c r="Q141" s="140">
        <v>0</v>
      </c>
      <c r="R141" s="140">
        <f t="shared" si="2"/>
        <v>0</v>
      </c>
      <c r="S141" s="140">
        <v>0</v>
      </c>
      <c r="T141" s="141">
        <f t="shared" si="3"/>
        <v>0</v>
      </c>
      <c r="AR141" s="142" t="s">
        <v>190</v>
      </c>
      <c r="AT141" s="142" t="s">
        <v>170</v>
      </c>
      <c r="AU141" s="142" t="s">
        <v>21</v>
      </c>
      <c r="AY141" s="13" t="s">
        <v>169</v>
      </c>
      <c r="BE141" s="143">
        <f t="shared" si="4"/>
        <v>0</v>
      </c>
      <c r="BF141" s="143">
        <f t="shared" si="5"/>
        <v>0</v>
      </c>
      <c r="BG141" s="143">
        <f t="shared" si="6"/>
        <v>0</v>
      </c>
      <c r="BH141" s="143">
        <f t="shared" si="7"/>
        <v>0</v>
      </c>
      <c r="BI141" s="143">
        <f t="shared" si="8"/>
        <v>0</v>
      </c>
      <c r="BJ141" s="13" t="s">
        <v>21</v>
      </c>
      <c r="BK141" s="143">
        <f t="shared" si="9"/>
        <v>0</v>
      </c>
      <c r="BL141" s="13" t="s">
        <v>190</v>
      </c>
      <c r="BM141" s="142" t="s">
        <v>218</v>
      </c>
    </row>
    <row r="142" spans="2:65" s="1" customFormat="1" ht="24.2" customHeight="1">
      <c r="B142" s="28"/>
      <c r="C142" s="144" t="s">
        <v>219</v>
      </c>
      <c r="D142" s="144" t="s">
        <v>182</v>
      </c>
      <c r="E142" s="145" t="s">
        <v>220</v>
      </c>
      <c r="F142" s="146" t="s">
        <v>221</v>
      </c>
      <c r="G142" s="147" t="s">
        <v>173</v>
      </c>
      <c r="H142" s="148">
        <v>20</v>
      </c>
      <c r="I142" s="149"/>
      <c r="J142" s="150">
        <f t="shared" si="0"/>
        <v>0</v>
      </c>
      <c r="K142" s="146" t="s">
        <v>174</v>
      </c>
      <c r="L142" s="28"/>
      <c r="M142" s="151" t="s">
        <v>1</v>
      </c>
      <c r="N142" s="152" t="s">
        <v>47</v>
      </c>
      <c r="P142" s="140">
        <f t="shared" si="1"/>
        <v>0</v>
      </c>
      <c r="Q142" s="140">
        <v>0</v>
      </c>
      <c r="R142" s="140">
        <f t="shared" si="2"/>
        <v>0</v>
      </c>
      <c r="S142" s="140">
        <v>0</v>
      </c>
      <c r="T142" s="141">
        <f t="shared" si="3"/>
        <v>0</v>
      </c>
      <c r="AR142" s="142" t="s">
        <v>185</v>
      </c>
      <c r="AT142" s="142" t="s">
        <v>182</v>
      </c>
      <c r="AU142" s="142" t="s">
        <v>21</v>
      </c>
      <c r="AY142" s="13" t="s">
        <v>169</v>
      </c>
      <c r="BE142" s="143">
        <f t="shared" si="4"/>
        <v>0</v>
      </c>
      <c r="BF142" s="143">
        <f t="shared" si="5"/>
        <v>0</v>
      </c>
      <c r="BG142" s="143">
        <f t="shared" si="6"/>
        <v>0</v>
      </c>
      <c r="BH142" s="143">
        <f t="shared" si="7"/>
        <v>0</v>
      </c>
      <c r="BI142" s="143">
        <f t="shared" si="8"/>
        <v>0</v>
      </c>
      <c r="BJ142" s="13" t="s">
        <v>21</v>
      </c>
      <c r="BK142" s="143">
        <f t="shared" si="9"/>
        <v>0</v>
      </c>
      <c r="BL142" s="13" t="s">
        <v>185</v>
      </c>
      <c r="BM142" s="142" t="s">
        <v>222</v>
      </c>
    </row>
    <row r="143" spans="2:65" s="1" customFormat="1" ht="33" customHeight="1">
      <c r="B143" s="28"/>
      <c r="C143" s="130" t="s">
        <v>223</v>
      </c>
      <c r="D143" s="130" t="s">
        <v>170</v>
      </c>
      <c r="E143" s="131" t="s">
        <v>224</v>
      </c>
      <c r="F143" s="132" t="s">
        <v>225</v>
      </c>
      <c r="G143" s="133" t="s">
        <v>173</v>
      </c>
      <c r="H143" s="134">
        <v>3</v>
      </c>
      <c r="I143" s="135"/>
      <c r="J143" s="136">
        <f t="shared" si="0"/>
        <v>0</v>
      </c>
      <c r="K143" s="132" t="s">
        <v>174</v>
      </c>
      <c r="L143" s="137"/>
      <c r="M143" s="138" t="s">
        <v>1</v>
      </c>
      <c r="N143" s="139" t="s">
        <v>47</v>
      </c>
      <c r="P143" s="140">
        <f t="shared" si="1"/>
        <v>0</v>
      </c>
      <c r="Q143" s="140">
        <v>0</v>
      </c>
      <c r="R143" s="140">
        <f t="shared" si="2"/>
        <v>0</v>
      </c>
      <c r="S143" s="140">
        <v>0</v>
      </c>
      <c r="T143" s="141">
        <f t="shared" si="3"/>
        <v>0</v>
      </c>
      <c r="AR143" s="142" t="s">
        <v>190</v>
      </c>
      <c r="AT143" s="142" t="s">
        <v>170</v>
      </c>
      <c r="AU143" s="142" t="s">
        <v>21</v>
      </c>
      <c r="AY143" s="13" t="s">
        <v>169</v>
      </c>
      <c r="BE143" s="143">
        <f t="shared" si="4"/>
        <v>0</v>
      </c>
      <c r="BF143" s="143">
        <f t="shared" si="5"/>
        <v>0</v>
      </c>
      <c r="BG143" s="143">
        <f t="shared" si="6"/>
        <v>0</v>
      </c>
      <c r="BH143" s="143">
        <f t="shared" si="7"/>
        <v>0</v>
      </c>
      <c r="BI143" s="143">
        <f t="shared" si="8"/>
        <v>0</v>
      </c>
      <c r="BJ143" s="13" t="s">
        <v>21</v>
      </c>
      <c r="BK143" s="143">
        <f t="shared" si="9"/>
        <v>0</v>
      </c>
      <c r="BL143" s="13" t="s">
        <v>190</v>
      </c>
      <c r="BM143" s="142" t="s">
        <v>226</v>
      </c>
    </row>
    <row r="144" spans="2:65" s="1" customFormat="1" ht="24.2" customHeight="1">
      <c r="B144" s="28"/>
      <c r="C144" s="144" t="s">
        <v>227</v>
      </c>
      <c r="D144" s="144" t="s">
        <v>182</v>
      </c>
      <c r="E144" s="145" t="s">
        <v>228</v>
      </c>
      <c r="F144" s="146" t="s">
        <v>229</v>
      </c>
      <c r="G144" s="147" t="s">
        <v>173</v>
      </c>
      <c r="H144" s="148">
        <v>2</v>
      </c>
      <c r="I144" s="149"/>
      <c r="J144" s="150">
        <f t="shared" si="0"/>
        <v>0</v>
      </c>
      <c r="K144" s="146" t="s">
        <v>174</v>
      </c>
      <c r="L144" s="28"/>
      <c r="M144" s="151" t="s">
        <v>1</v>
      </c>
      <c r="N144" s="152" t="s">
        <v>47</v>
      </c>
      <c r="P144" s="140">
        <f t="shared" si="1"/>
        <v>0</v>
      </c>
      <c r="Q144" s="140">
        <v>0</v>
      </c>
      <c r="R144" s="140">
        <f t="shared" si="2"/>
        <v>0</v>
      </c>
      <c r="S144" s="140">
        <v>0</v>
      </c>
      <c r="T144" s="141">
        <f t="shared" si="3"/>
        <v>0</v>
      </c>
      <c r="AR144" s="142" t="s">
        <v>185</v>
      </c>
      <c r="AT144" s="142" t="s">
        <v>182</v>
      </c>
      <c r="AU144" s="142" t="s">
        <v>21</v>
      </c>
      <c r="AY144" s="13" t="s">
        <v>169</v>
      </c>
      <c r="BE144" s="143">
        <f t="shared" si="4"/>
        <v>0</v>
      </c>
      <c r="BF144" s="143">
        <f t="shared" si="5"/>
        <v>0</v>
      </c>
      <c r="BG144" s="143">
        <f t="shared" si="6"/>
        <v>0</v>
      </c>
      <c r="BH144" s="143">
        <f t="shared" si="7"/>
        <v>0</v>
      </c>
      <c r="BI144" s="143">
        <f t="shared" si="8"/>
        <v>0</v>
      </c>
      <c r="BJ144" s="13" t="s">
        <v>21</v>
      </c>
      <c r="BK144" s="143">
        <f t="shared" si="9"/>
        <v>0</v>
      </c>
      <c r="BL144" s="13" t="s">
        <v>185</v>
      </c>
      <c r="BM144" s="142" t="s">
        <v>230</v>
      </c>
    </row>
    <row r="145" spans="2:65" s="1" customFormat="1" ht="76.349999999999994" customHeight="1">
      <c r="B145" s="28"/>
      <c r="C145" s="144" t="s">
        <v>8</v>
      </c>
      <c r="D145" s="144" t="s">
        <v>182</v>
      </c>
      <c r="E145" s="145" t="s">
        <v>231</v>
      </c>
      <c r="F145" s="146" t="s">
        <v>232</v>
      </c>
      <c r="G145" s="147" t="s">
        <v>173</v>
      </c>
      <c r="H145" s="148">
        <v>7</v>
      </c>
      <c r="I145" s="149"/>
      <c r="J145" s="150">
        <f t="shared" si="0"/>
        <v>0</v>
      </c>
      <c r="K145" s="146" t="s">
        <v>174</v>
      </c>
      <c r="L145" s="28"/>
      <c r="M145" s="151" t="s">
        <v>1</v>
      </c>
      <c r="N145" s="152" t="s">
        <v>47</v>
      </c>
      <c r="P145" s="140">
        <f t="shared" si="1"/>
        <v>0</v>
      </c>
      <c r="Q145" s="140">
        <v>0</v>
      </c>
      <c r="R145" s="140">
        <f t="shared" si="2"/>
        <v>0</v>
      </c>
      <c r="S145" s="140">
        <v>0</v>
      </c>
      <c r="T145" s="141">
        <f t="shared" si="3"/>
        <v>0</v>
      </c>
      <c r="AR145" s="142" t="s">
        <v>185</v>
      </c>
      <c r="AT145" s="142" t="s">
        <v>182</v>
      </c>
      <c r="AU145" s="142" t="s">
        <v>21</v>
      </c>
      <c r="AY145" s="13" t="s">
        <v>169</v>
      </c>
      <c r="BE145" s="143">
        <f t="shared" si="4"/>
        <v>0</v>
      </c>
      <c r="BF145" s="143">
        <f t="shared" si="5"/>
        <v>0</v>
      </c>
      <c r="BG145" s="143">
        <f t="shared" si="6"/>
        <v>0</v>
      </c>
      <c r="BH145" s="143">
        <f t="shared" si="7"/>
        <v>0</v>
      </c>
      <c r="BI145" s="143">
        <f t="shared" si="8"/>
        <v>0</v>
      </c>
      <c r="BJ145" s="13" t="s">
        <v>21</v>
      </c>
      <c r="BK145" s="143">
        <f t="shared" si="9"/>
        <v>0</v>
      </c>
      <c r="BL145" s="13" t="s">
        <v>185</v>
      </c>
      <c r="BM145" s="142" t="s">
        <v>233</v>
      </c>
    </row>
    <row r="146" spans="2:65" s="1" customFormat="1" ht="24.2" customHeight="1">
      <c r="B146" s="28"/>
      <c r="C146" s="130" t="s">
        <v>234</v>
      </c>
      <c r="D146" s="130" t="s">
        <v>170</v>
      </c>
      <c r="E146" s="131" t="s">
        <v>235</v>
      </c>
      <c r="F146" s="132" t="s">
        <v>236</v>
      </c>
      <c r="G146" s="133" t="s">
        <v>173</v>
      </c>
      <c r="H146" s="134">
        <v>7</v>
      </c>
      <c r="I146" s="135"/>
      <c r="J146" s="136">
        <f t="shared" si="0"/>
        <v>0</v>
      </c>
      <c r="K146" s="132" t="s">
        <v>174</v>
      </c>
      <c r="L146" s="137"/>
      <c r="M146" s="138" t="s">
        <v>1</v>
      </c>
      <c r="N146" s="139" t="s">
        <v>47</v>
      </c>
      <c r="P146" s="140">
        <f t="shared" si="1"/>
        <v>0</v>
      </c>
      <c r="Q146" s="140">
        <v>0</v>
      </c>
      <c r="R146" s="140">
        <f t="shared" si="2"/>
        <v>0</v>
      </c>
      <c r="S146" s="140">
        <v>0</v>
      </c>
      <c r="T146" s="141">
        <f t="shared" si="3"/>
        <v>0</v>
      </c>
      <c r="AR146" s="142" t="s">
        <v>175</v>
      </c>
      <c r="AT146" s="142" t="s">
        <v>170</v>
      </c>
      <c r="AU146" s="142" t="s">
        <v>21</v>
      </c>
      <c r="AY146" s="13" t="s">
        <v>169</v>
      </c>
      <c r="BE146" s="143">
        <f t="shared" si="4"/>
        <v>0</v>
      </c>
      <c r="BF146" s="143">
        <f t="shared" si="5"/>
        <v>0</v>
      </c>
      <c r="BG146" s="143">
        <f t="shared" si="6"/>
        <v>0</v>
      </c>
      <c r="BH146" s="143">
        <f t="shared" si="7"/>
        <v>0</v>
      </c>
      <c r="BI146" s="143">
        <f t="shared" si="8"/>
        <v>0</v>
      </c>
      <c r="BJ146" s="13" t="s">
        <v>21</v>
      </c>
      <c r="BK146" s="143">
        <f t="shared" si="9"/>
        <v>0</v>
      </c>
      <c r="BL146" s="13" t="s">
        <v>176</v>
      </c>
      <c r="BM146" s="142" t="s">
        <v>237</v>
      </c>
    </row>
    <row r="147" spans="2:65" s="1" customFormat="1" ht="24.2" customHeight="1">
      <c r="B147" s="28"/>
      <c r="C147" s="130" t="s">
        <v>238</v>
      </c>
      <c r="D147" s="130" t="s">
        <v>170</v>
      </c>
      <c r="E147" s="131" t="s">
        <v>239</v>
      </c>
      <c r="F147" s="132" t="s">
        <v>240</v>
      </c>
      <c r="G147" s="133" t="s">
        <v>173</v>
      </c>
      <c r="H147" s="134">
        <v>7</v>
      </c>
      <c r="I147" s="135"/>
      <c r="J147" s="136">
        <f t="shared" si="0"/>
        <v>0</v>
      </c>
      <c r="K147" s="132" t="s">
        <v>174</v>
      </c>
      <c r="L147" s="137"/>
      <c r="M147" s="138" t="s">
        <v>1</v>
      </c>
      <c r="N147" s="139" t="s">
        <v>47</v>
      </c>
      <c r="P147" s="140">
        <f t="shared" si="1"/>
        <v>0</v>
      </c>
      <c r="Q147" s="140">
        <v>0</v>
      </c>
      <c r="R147" s="140">
        <f t="shared" si="2"/>
        <v>0</v>
      </c>
      <c r="S147" s="140">
        <v>0</v>
      </c>
      <c r="T147" s="141">
        <f t="shared" si="3"/>
        <v>0</v>
      </c>
      <c r="AR147" s="142" t="s">
        <v>175</v>
      </c>
      <c r="AT147" s="142" t="s">
        <v>170</v>
      </c>
      <c r="AU147" s="142" t="s">
        <v>21</v>
      </c>
      <c r="AY147" s="13" t="s">
        <v>169</v>
      </c>
      <c r="BE147" s="143">
        <f t="shared" si="4"/>
        <v>0</v>
      </c>
      <c r="BF147" s="143">
        <f t="shared" si="5"/>
        <v>0</v>
      </c>
      <c r="BG147" s="143">
        <f t="shared" si="6"/>
        <v>0</v>
      </c>
      <c r="BH147" s="143">
        <f t="shared" si="7"/>
        <v>0</v>
      </c>
      <c r="BI147" s="143">
        <f t="shared" si="8"/>
        <v>0</v>
      </c>
      <c r="BJ147" s="13" t="s">
        <v>21</v>
      </c>
      <c r="BK147" s="143">
        <f t="shared" si="9"/>
        <v>0</v>
      </c>
      <c r="BL147" s="13" t="s">
        <v>176</v>
      </c>
      <c r="BM147" s="142" t="s">
        <v>241</v>
      </c>
    </row>
    <row r="148" spans="2:65" s="1" customFormat="1" ht="21.75" customHeight="1">
      <c r="B148" s="28"/>
      <c r="C148" s="130" t="s">
        <v>242</v>
      </c>
      <c r="D148" s="130" t="s">
        <v>170</v>
      </c>
      <c r="E148" s="131" t="s">
        <v>243</v>
      </c>
      <c r="F148" s="132" t="s">
        <v>244</v>
      </c>
      <c r="G148" s="133" t="s">
        <v>173</v>
      </c>
      <c r="H148" s="134">
        <v>3</v>
      </c>
      <c r="I148" s="135"/>
      <c r="J148" s="136">
        <f t="shared" si="0"/>
        <v>0</v>
      </c>
      <c r="K148" s="132" t="s">
        <v>174</v>
      </c>
      <c r="L148" s="137"/>
      <c r="M148" s="138" t="s">
        <v>1</v>
      </c>
      <c r="N148" s="139" t="s">
        <v>47</v>
      </c>
      <c r="P148" s="140">
        <f t="shared" si="1"/>
        <v>0</v>
      </c>
      <c r="Q148" s="140">
        <v>0</v>
      </c>
      <c r="R148" s="140">
        <f t="shared" si="2"/>
        <v>0</v>
      </c>
      <c r="S148" s="140">
        <v>0</v>
      </c>
      <c r="T148" s="141">
        <f t="shared" si="3"/>
        <v>0</v>
      </c>
      <c r="AR148" s="142" t="s">
        <v>175</v>
      </c>
      <c r="AT148" s="142" t="s">
        <v>170</v>
      </c>
      <c r="AU148" s="142" t="s">
        <v>21</v>
      </c>
      <c r="AY148" s="13" t="s">
        <v>169</v>
      </c>
      <c r="BE148" s="143">
        <f t="shared" si="4"/>
        <v>0</v>
      </c>
      <c r="BF148" s="143">
        <f t="shared" si="5"/>
        <v>0</v>
      </c>
      <c r="BG148" s="143">
        <f t="shared" si="6"/>
        <v>0</v>
      </c>
      <c r="BH148" s="143">
        <f t="shared" si="7"/>
        <v>0</v>
      </c>
      <c r="BI148" s="143">
        <f t="shared" si="8"/>
        <v>0</v>
      </c>
      <c r="BJ148" s="13" t="s">
        <v>21</v>
      </c>
      <c r="BK148" s="143">
        <f t="shared" si="9"/>
        <v>0</v>
      </c>
      <c r="BL148" s="13" t="s">
        <v>176</v>
      </c>
      <c r="BM148" s="142" t="s">
        <v>245</v>
      </c>
    </row>
    <row r="149" spans="2:65" s="1" customFormat="1" ht="21.75" customHeight="1">
      <c r="B149" s="28"/>
      <c r="C149" s="130" t="s">
        <v>246</v>
      </c>
      <c r="D149" s="130" t="s">
        <v>170</v>
      </c>
      <c r="E149" s="131" t="s">
        <v>247</v>
      </c>
      <c r="F149" s="132" t="s">
        <v>248</v>
      </c>
      <c r="G149" s="133" t="s">
        <v>173</v>
      </c>
      <c r="H149" s="134">
        <v>4</v>
      </c>
      <c r="I149" s="135"/>
      <c r="J149" s="136">
        <f t="shared" si="0"/>
        <v>0</v>
      </c>
      <c r="K149" s="132" t="s">
        <v>174</v>
      </c>
      <c r="L149" s="137"/>
      <c r="M149" s="138" t="s">
        <v>1</v>
      </c>
      <c r="N149" s="139" t="s">
        <v>47</v>
      </c>
      <c r="P149" s="140">
        <f t="shared" si="1"/>
        <v>0</v>
      </c>
      <c r="Q149" s="140">
        <v>0</v>
      </c>
      <c r="R149" s="140">
        <f t="shared" si="2"/>
        <v>0</v>
      </c>
      <c r="S149" s="140">
        <v>0</v>
      </c>
      <c r="T149" s="141">
        <f t="shared" si="3"/>
        <v>0</v>
      </c>
      <c r="AR149" s="142" t="s">
        <v>90</v>
      </c>
      <c r="AT149" s="142" t="s">
        <v>170</v>
      </c>
      <c r="AU149" s="142" t="s">
        <v>21</v>
      </c>
      <c r="AY149" s="13" t="s">
        <v>169</v>
      </c>
      <c r="BE149" s="143">
        <f t="shared" si="4"/>
        <v>0</v>
      </c>
      <c r="BF149" s="143">
        <f t="shared" si="5"/>
        <v>0</v>
      </c>
      <c r="BG149" s="143">
        <f t="shared" si="6"/>
        <v>0</v>
      </c>
      <c r="BH149" s="143">
        <f t="shared" si="7"/>
        <v>0</v>
      </c>
      <c r="BI149" s="143">
        <f t="shared" si="8"/>
        <v>0</v>
      </c>
      <c r="BJ149" s="13" t="s">
        <v>21</v>
      </c>
      <c r="BK149" s="143">
        <f t="shared" si="9"/>
        <v>0</v>
      </c>
      <c r="BL149" s="13" t="s">
        <v>21</v>
      </c>
      <c r="BM149" s="142" t="s">
        <v>249</v>
      </c>
    </row>
    <row r="150" spans="2:65" s="1" customFormat="1" ht="24.2" customHeight="1">
      <c r="B150" s="28"/>
      <c r="C150" s="130" t="s">
        <v>250</v>
      </c>
      <c r="D150" s="130" t="s">
        <v>170</v>
      </c>
      <c r="E150" s="131" t="s">
        <v>251</v>
      </c>
      <c r="F150" s="132" t="s">
        <v>252</v>
      </c>
      <c r="G150" s="133" t="s">
        <v>173</v>
      </c>
      <c r="H150" s="134">
        <v>7</v>
      </c>
      <c r="I150" s="135"/>
      <c r="J150" s="136">
        <f t="shared" si="0"/>
        <v>0</v>
      </c>
      <c r="K150" s="132" t="s">
        <v>174</v>
      </c>
      <c r="L150" s="137"/>
      <c r="M150" s="138" t="s">
        <v>1</v>
      </c>
      <c r="N150" s="139" t="s">
        <v>47</v>
      </c>
      <c r="P150" s="140">
        <f t="shared" si="1"/>
        <v>0</v>
      </c>
      <c r="Q150" s="140">
        <v>0</v>
      </c>
      <c r="R150" s="140">
        <f t="shared" si="2"/>
        <v>0</v>
      </c>
      <c r="S150" s="140">
        <v>0</v>
      </c>
      <c r="T150" s="141">
        <f t="shared" si="3"/>
        <v>0</v>
      </c>
      <c r="AR150" s="142" t="s">
        <v>175</v>
      </c>
      <c r="AT150" s="142" t="s">
        <v>170</v>
      </c>
      <c r="AU150" s="142" t="s">
        <v>21</v>
      </c>
      <c r="AY150" s="13" t="s">
        <v>169</v>
      </c>
      <c r="BE150" s="143">
        <f t="shared" si="4"/>
        <v>0</v>
      </c>
      <c r="BF150" s="143">
        <f t="shared" si="5"/>
        <v>0</v>
      </c>
      <c r="BG150" s="143">
        <f t="shared" si="6"/>
        <v>0</v>
      </c>
      <c r="BH150" s="143">
        <f t="shared" si="7"/>
        <v>0</v>
      </c>
      <c r="BI150" s="143">
        <f t="shared" si="8"/>
        <v>0</v>
      </c>
      <c r="BJ150" s="13" t="s">
        <v>21</v>
      </c>
      <c r="BK150" s="143">
        <f t="shared" si="9"/>
        <v>0</v>
      </c>
      <c r="BL150" s="13" t="s">
        <v>176</v>
      </c>
      <c r="BM150" s="142" t="s">
        <v>253</v>
      </c>
    </row>
    <row r="151" spans="2:65" s="1" customFormat="1" ht="24.2" customHeight="1">
      <c r="B151" s="28"/>
      <c r="C151" s="130" t="s">
        <v>7</v>
      </c>
      <c r="D151" s="130" t="s">
        <v>170</v>
      </c>
      <c r="E151" s="131" t="s">
        <v>254</v>
      </c>
      <c r="F151" s="132" t="s">
        <v>255</v>
      </c>
      <c r="G151" s="133" t="s">
        <v>173</v>
      </c>
      <c r="H151" s="134">
        <v>7</v>
      </c>
      <c r="I151" s="135"/>
      <c r="J151" s="136">
        <f t="shared" si="0"/>
        <v>0</v>
      </c>
      <c r="K151" s="132" t="s">
        <v>174</v>
      </c>
      <c r="L151" s="137"/>
      <c r="M151" s="138" t="s">
        <v>1</v>
      </c>
      <c r="N151" s="139" t="s">
        <v>47</v>
      </c>
      <c r="P151" s="140">
        <f t="shared" si="1"/>
        <v>0</v>
      </c>
      <c r="Q151" s="140">
        <v>0</v>
      </c>
      <c r="R151" s="140">
        <f t="shared" si="2"/>
        <v>0</v>
      </c>
      <c r="S151" s="140">
        <v>0</v>
      </c>
      <c r="T151" s="141">
        <f t="shared" si="3"/>
        <v>0</v>
      </c>
      <c r="AR151" s="142" t="s">
        <v>175</v>
      </c>
      <c r="AT151" s="142" t="s">
        <v>170</v>
      </c>
      <c r="AU151" s="142" t="s">
        <v>21</v>
      </c>
      <c r="AY151" s="13" t="s">
        <v>169</v>
      </c>
      <c r="BE151" s="143">
        <f t="shared" si="4"/>
        <v>0</v>
      </c>
      <c r="BF151" s="143">
        <f t="shared" si="5"/>
        <v>0</v>
      </c>
      <c r="BG151" s="143">
        <f t="shared" si="6"/>
        <v>0</v>
      </c>
      <c r="BH151" s="143">
        <f t="shared" si="7"/>
        <v>0</v>
      </c>
      <c r="BI151" s="143">
        <f t="shared" si="8"/>
        <v>0</v>
      </c>
      <c r="BJ151" s="13" t="s">
        <v>21</v>
      </c>
      <c r="BK151" s="143">
        <f t="shared" si="9"/>
        <v>0</v>
      </c>
      <c r="BL151" s="13" t="s">
        <v>176</v>
      </c>
      <c r="BM151" s="142" t="s">
        <v>256</v>
      </c>
    </row>
    <row r="152" spans="2:65" s="1" customFormat="1" ht="44.25" customHeight="1">
      <c r="B152" s="28"/>
      <c r="C152" s="144" t="s">
        <v>257</v>
      </c>
      <c r="D152" s="144" t="s">
        <v>182</v>
      </c>
      <c r="E152" s="145" t="s">
        <v>258</v>
      </c>
      <c r="F152" s="146" t="s">
        <v>259</v>
      </c>
      <c r="G152" s="147" t="s">
        <v>173</v>
      </c>
      <c r="H152" s="148">
        <v>7</v>
      </c>
      <c r="I152" s="149"/>
      <c r="J152" s="150">
        <f t="shared" si="0"/>
        <v>0</v>
      </c>
      <c r="K152" s="146" t="s">
        <v>174</v>
      </c>
      <c r="L152" s="28"/>
      <c r="M152" s="151" t="s">
        <v>1</v>
      </c>
      <c r="N152" s="152" t="s">
        <v>47</v>
      </c>
      <c r="P152" s="140">
        <f t="shared" si="1"/>
        <v>0</v>
      </c>
      <c r="Q152" s="140">
        <v>0</v>
      </c>
      <c r="R152" s="140">
        <f t="shared" si="2"/>
        <v>0</v>
      </c>
      <c r="S152" s="140">
        <v>0</v>
      </c>
      <c r="T152" s="141">
        <f t="shared" si="3"/>
        <v>0</v>
      </c>
      <c r="AR152" s="142" t="s">
        <v>187</v>
      </c>
      <c r="AT152" s="142" t="s">
        <v>182</v>
      </c>
      <c r="AU152" s="142" t="s">
        <v>21</v>
      </c>
      <c r="AY152" s="13" t="s">
        <v>169</v>
      </c>
      <c r="BE152" s="143">
        <f t="shared" si="4"/>
        <v>0</v>
      </c>
      <c r="BF152" s="143">
        <f t="shared" si="5"/>
        <v>0</v>
      </c>
      <c r="BG152" s="143">
        <f t="shared" si="6"/>
        <v>0</v>
      </c>
      <c r="BH152" s="143">
        <f t="shared" si="7"/>
        <v>0</v>
      </c>
      <c r="BI152" s="143">
        <f t="shared" si="8"/>
        <v>0</v>
      </c>
      <c r="BJ152" s="13" t="s">
        <v>21</v>
      </c>
      <c r="BK152" s="143">
        <f t="shared" si="9"/>
        <v>0</v>
      </c>
      <c r="BL152" s="13" t="s">
        <v>187</v>
      </c>
      <c r="BM152" s="142" t="s">
        <v>260</v>
      </c>
    </row>
    <row r="153" spans="2:65" s="1" customFormat="1" ht="21.75" customHeight="1">
      <c r="B153" s="28"/>
      <c r="C153" s="144" t="s">
        <v>261</v>
      </c>
      <c r="D153" s="144" t="s">
        <v>182</v>
      </c>
      <c r="E153" s="145" t="s">
        <v>262</v>
      </c>
      <c r="F153" s="146" t="s">
        <v>263</v>
      </c>
      <c r="G153" s="147" t="s">
        <v>173</v>
      </c>
      <c r="H153" s="148">
        <v>7</v>
      </c>
      <c r="I153" s="149"/>
      <c r="J153" s="150">
        <f t="shared" si="0"/>
        <v>0</v>
      </c>
      <c r="K153" s="146" t="s">
        <v>174</v>
      </c>
      <c r="L153" s="28"/>
      <c r="M153" s="151" t="s">
        <v>1</v>
      </c>
      <c r="N153" s="152" t="s">
        <v>47</v>
      </c>
      <c r="P153" s="140">
        <f t="shared" si="1"/>
        <v>0</v>
      </c>
      <c r="Q153" s="140">
        <v>0</v>
      </c>
      <c r="R153" s="140">
        <f t="shared" si="2"/>
        <v>0</v>
      </c>
      <c r="S153" s="140">
        <v>0</v>
      </c>
      <c r="T153" s="141">
        <f t="shared" si="3"/>
        <v>0</v>
      </c>
      <c r="AR153" s="142" t="s">
        <v>21</v>
      </c>
      <c r="AT153" s="142" t="s">
        <v>182</v>
      </c>
      <c r="AU153" s="142" t="s">
        <v>21</v>
      </c>
      <c r="AY153" s="13" t="s">
        <v>169</v>
      </c>
      <c r="BE153" s="143">
        <f t="shared" si="4"/>
        <v>0</v>
      </c>
      <c r="BF153" s="143">
        <f t="shared" si="5"/>
        <v>0</v>
      </c>
      <c r="BG153" s="143">
        <f t="shared" si="6"/>
        <v>0</v>
      </c>
      <c r="BH153" s="143">
        <f t="shared" si="7"/>
        <v>0</v>
      </c>
      <c r="BI153" s="143">
        <f t="shared" si="8"/>
        <v>0</v>
      </c>
      <c r="BJ153" s="13" t="s">
        <v>21</v>
      </c>
      <c r="BK153" s="143">
        <f t="shared" si="9"/>
        <v>0</v>
      </c>
      <c r="BL153" s="13" t="s">
        <v>21</v>
      </c>
      <c r="BM153" s="142" t="s">
        <v>264</v>
      </c>
    </row>
    <row r="154" spans="2:65" s="1" customFormat="1" ht="24.2" customHeight="1">
      <c r="B154" s="28"/>
      <c r="C154" s="144" t="s">
        <v>265</v>
      </c>
      <c r="D154" s="144" t="s">
        <v>182</v>
      </c>
      <c r="E154" s="145" t="s">
        <v>266</v>
      </c>
      <c r="F154" s="146" t="s">
        <v>267</v>
      </c>
      <c r="G154" s="147" t="s">
        <v>173</v>
      </c>
      <c r="H154" s="148">
        <v>7</v>
      </c>
      <c r="I154" s="149"/>
      <c r="J154" s="150">
        <f t="shared" si="0"/>
        <v>0</v>
      </c>
      <c r="K154" s="146" t="s">
        <v>174</v>
      </c>
      <c r="L154" s="28"/>
      <c r="M154" s="151" t="s">
        <v>1</v>
      </c>
      <c r="N154" s="152" t="s">
        <v>47</v>
      </c>
      <c r="P154" s="140">
        <f t="shared" si="1"/>
        <v>0</v>
      </c>
      <c r="Q154" s="140">
        <v>0</v>
      </c>
      <c r="R154" s="140">
        <f t="shared" si="2"/>
        <v>0</v>
      </c>
      <c r="S154" s="140">
        <v>0</v>
      </c>
      <c r="T154" s="141">
        <f t="shared" si="3"/>
        <v>0</v>
      </c>
      <c r="AR154" s="142" t="s">
        <v>21</v>
      </c>
      <c r="AT154" s="142" t="s">
        <v>182</v>
      </c>
      <c r="AU154" s="142" t="s">
        <v>21</v>
      </c>
      <c r="AY154" s="13" t="s">
        <v>169</v>
      </c>
      <c r="BE154" s="143">
        <f t="shared" si="4"/>
        <v>0</v>
      </c>
      <c r="BF154" s="143">
        <f t="shared" si="5"/>
        <v>0</v>
      </c>
      <c r="BG154" s="143">
        <f t="shared" si="6"/>
        <v>0</v>
      </c>
      <c r="BH154" s="143">
        <f t="shared" si="7"/>
        <v>0</v>
      </c>
      <c r="BI154" s="143">
        <f t="shared" si="8"/>
        <v>0</v>
      </c>
      <c r="BJ154" s="13" t="s">
        <v>21</v>
      </c>
      <c r="BK154" s="143">
        <f t="shared" si="9"/>
        <v>0</v>
      </c>
      <c r="BL154" s="13" t="s">
        <v>21</v>
      </c>
      <c r="BM154" s="142" t="s">
        <v>268</v>
      </c>
    </row>
    <row r="155" spans="2:65" s="1" customFormat="1" ht="78" customHeight="1">
      <c r="B155" s="28"/>
      <c r="C155" s="144" t="s">
        <v>269</v>
      </c>
      <c r="D155" s="144" t="s">
        <v>182</v>
      </c>
      <c r="E155" s="145" t="s">
        <v>270</v>
      </c>
      <c r="F155" s="146" t="s">
        <v>271</v>
      </c>
      <c r="G155" s="147" t="s">
        <v>173</v>
      </c>
      <c r="H155" s="148">
        <v>1</v>
      </c>
      <c r="I155" s="149"/>
      <c r="J155" s="150">
        <f t="shared" si="0"/>
        <v>0</v>
      </c>
      <c r="K155" s="146" t="s">
        <v>174</v>
      </c>
      <c r="L155" s="28"/>
      <c r="M155" s="151" t="s">
        <v>1</v>
      </c>
      <c r="N155" s="152" t="s">
        <v>47</v>
      </c>
      <c r="P155" s="140">
        <f t="shared" si="1"/>
        <v>0</v>
      </c>
      <c r="Q155" s="140">
        <v>0</v>
      </c>
      <c r="R155" s="140">
        <f t="shared" si="2"/>
        <v>0</v>
      </c>
      <c r="S155" s="140">
        <v>0</v>
      </c>
      <c r="T155" s="141">
        <f t="shared" si="3"/>
        <v>0</v>
      </c>
      <c r="AR155" s="142" t="s">
        <v>185</v>
      </c>
      <c r="AT155" s="142" t="s">
        <v>182</v>
      </c>
      <c r="AU155" s="142" t="s">
        <v>21</v>
      </c>
      <c r="AY155" s="13" t="s">
        <v>169</v>
      </c>
      <c r="BE155" s="143">
        <f t="shared" si="4"/>
        <v>0</v>
      </c>
      <c r="BF155" s="143">
        <f t="shared" si="5"/>
        <v>0</v>
      </c>
      <c r="BG155" s="143">
        <f t="shared" si="6"/>
        <v>0</v>
      </c>
      <c r="BH155" s="143">
        <f t="shared" si="7"/>
        <v>0</v>
      </c>
      <c r="BI155" s="143">
        <f t="shared" si="8"/>
        <v>0</v>
      </c>
      <c r="BJ155" s="13" t="s">
        <v>21</v>
      </c>
      <c r="BK155" s="143">
        <f t="shared" si="9"/>
        <v>0</v>
      </c>
      <c r="BL155" s="13" t="s">
        <v>185</v>
      </c>
      <c r="BM155" s="142" t="s">
        <v>272</v>
      </c>
    </row>
    <row r="156" spans="2:65" s="1" customFormat="1" ht="16.5" customHeight="1">
      <c r="B156" s="28"/>
      <c r="C156" s="144" t="s">
        <v>273</v>
      </c>
      <c r="D156" s="144" t="s">
        <v>182</v>
      </c>
      <c r="E156" s="145" t="s">
        <v>274</v>
      </c>
      <c r="F156" s="146" t="s">
        <v>275</v>
      </c>
      <c r="G156" s="147" t="s">
        <v>173</v>
      </c>
      <c r="H156" s="148">
        <v>17</v>
      </c>
      <c r="I156" s="149"/>
      <c r="J156" s="150">
        <f t="shared" si="0"/>
        <v>0</v>
      </c>
      <c r="K156" s="146" t="s">
        <v>174</v>
      </c>
      <c r="L156" s="28"/>
      <c r="M156" s="151" t="s">
        <v>1</v>
      </c>
      <c r="N156" s="152" t="s">
        <v>47</v>
      </c>
      <c r="P156" s="140">
        <f t="shared" si="1"/>
        <v>0</v>
      </c>
      <c r="Q156" s="140">
        <v>0</v>
      </c>
      <c r="R156" s="140">
        <f t="shared" si="2"/>
        <v>0</v>
      </c>
      <c r="S156" s="140">
        <v>0</v>
      </c>
      <c r="T156" s="141">
        <f t="shared" si="3"/>
        <v>0</v>
      </c>
      <c r="AR156" s="142" t="s">
        <v>185</v>
      </c>
      <c r="AT156" s="142" t="s">
        <v>182</v>
      </c>
      <c r="AU156" s="142" t="s">
        <v>21</v>
      </c>
      <c r="AY156" s="13" t="s">
        <v>169</v>
      </c>
      <c r="BE156" s="143">
        <f t="shared" si="4"/>
        <v>0</v>
      </c>
      <c r="BF156" s="143">
        <f t="shared" si="5"/>
        <v>0</v>
      </c>
      <c r="BG156" s="143">
        <f t="shared" si="6"/>
        <v>0</v>
      </c>
      <c r="BH156" s="143">
        <f t="shared" si="7"/>
        <v>0</v>
      </c>
      <c r="BI156" s="143">
        <f t="shared" si="8"/>
        <v>0</v>
      </c>
      <c r="BJ156" s="13" t="s">
        <v>21</v>
      </c>
      <c r="BK156" s="143">
        <f t="shared" si="9"/>
        <v>0</v>
      </c>
      <c r="BL156" s="13" t="s">
        <v>185</v>
      </c>
      <c r="BM156" s="142" t="s">
        <v>276</v>
      </c>
    </row>
    <row r="157" spans="2:65" s="1" customFormat="1" ht="90" customHeight="1">
      <c r="B157" s="28"/>
      <c r="C157" s="144" t="s">
        <v>277</v>
      </c>
      <c r="D157" s="144" t="s">
        <v>182</v>
      </c>
      <c r="E157" s="145" t="s">
        <v>278</v>
      </c>
      <c r="F157" s="146" t="s">
        <v>279</v>
      </c>
      <c r="G157" s="147" t="s">
        <v>173</v>
      </c>
      <c r="H157" s="148">
        <v>1</v>
      </c>
      <c r="I157" s="149"/>
      <c r="J157" s="150">
        <f t="shared" si="0"/>
        <v>0</v>
      </c>
      <c r="K157" s="146" t="s">
        <v>174</v>
      </c>
      <c r="L157" s="28"/>
      <c r="M157" s="151" t="s">
        <v>1</v>
      </c>
      <c r="N157" s="152" t="s">
        <v>47</v>
      </c>
      <c r="P157" s="140">
        <f t="shared" si="1"/>
        <v>0</v>
      </c>
      <c r="Q157" s="140">
        <v>0</v>
      </c>
      <c r="R157" s="140">
        <f t="shared" si="2"/>
        <v>0</v>
      </c>
      <c r="S157" s="140">
        <v>0</v>
      </c>
      <c r="T157" s="141">
        <f t="shared" si="3"/>
        <v>0</v>
      </c>
      <c r="AR157" s="142" t="s">
        <v>185</v>
      </c>
      <c r="AT157" s="142" t="s">
        <v>182</v>
      </c>
      <c r="AU157" s="142" t="s">
        <v>21</v>
      </c>
      <c r="AY157" s="13" t="s">
        <v>169</v>
      </c>
      <c r="BE157" s="143">
        <f t="shared" si="4"/>
        <v>0</v>
      </c>
      <c r="BF157" s="143">
        <f t="shared" si="5"/>
        <v>0</v>
      </c>
      <c r="BG157" s="143">
        <f t="shared" si="6"/>
        <v>0</v>
      </c>
      <c r="BH157" s="143">
        <f t="shared" si="7"/>
        <v>0</v>
      </c>
      <c r="BI157" s="143">
        <f t="shared" si="8"/>
        <v>0</v>
      </c>
      <c r="BJ157" s="13" t="s">
        <v>21</v>
      </c>
      <c r="BK157" s="143">
        <f t="shared" si="9"/>
        <v>0</v>
      </c>
      <c r="BL157" s="13" t="s">
        <v>185</v>
      </c>
      <c r="BM157" s="142" t="s">
        <v>280</v>
      </c>
    </row>
    <row r="158" spans="2:65" s="1" customFormat="1" ht="24.2" customHeight="1">
      <c r="B158" s="28"/>
      <c r="C158" s="130" t="s">
        <v>281</v>
      </c>
      <c r="D158" s="130" t="s">
        <v>170</v>
      </c>
      <c r="E158" s="131" t="s">
        <v>282</v>
      </c>
      <c r="F158" s="132" t="s">
        <v>283</v>
      </c>
      <c r="G158" s="133" t="s">
        <v>173</v>
      </c>
      <c r="H158" s="134">
        <v>1</v>
      </c>
      <c r="I158" s="135"/>
      <c r="J158" s="136">
        <f t="shared" si="0"/>
        <v>0</v>
      </c>
      <c r="K158" s="132" t="s">
        <v>174</v>
      </c>
      <c r="L158" s="137"/>
      <c r="M158" s="138" t="s">
        <v>1</v>
      </c>
      <c r="N158" s="139" t="s">
        <v>47</v>
      </c>
      <c r="P158" s="140">
        <f t="shared" si="1"/>
        <v>0</v>
      </c>
      <c r="Q158" s="140">
        <v>0</v>
      </c>
      <c r="R158" s="140">
        <f t="shared" si="2"/>
        <v>0</v>
      </c>
      <c r="S158" s="140">
        <v>0</v>
      </c>
      <c r="T158" s="141">
        <f t="shared" si="3"/>
        <v>0</v>
      </c>
      <c r="AR158" s="142" t="s">
        <v>190</v>
      </c>
      <c r="AT158" s="142" t="s">
        <v>170</v>
      </c>
      <c r="AU158" s="142" t="s">
        <v>21</v>
      </c>
      <c r="AY158" s="13" t="s">
        <v>169</v>
      </c>
      <c r="BE158" s="143">
        <f t="shared" si="4"/>
        <v>0</v>
      </c>
      <c r="BF158" s="143">
        <f t="shared" si="5"/>
        <v>0</v>
      </c>
      <c r="BG158" s="143">
        <f t="shared" si="6"/>
        <v>0</v>
      </c>
      <c r="BH158" s="143">
        <f t="shared" si="7"/>
        <v>0</v>
      </c>
      <c r="BI158" s="143">
        <f t="shared" si="8"/>
        <v>0</v>
      </c>
      <c r="BJ158" s="13" t="s">
        <v>21</v>
      </c>
      <c r="BK158" s="143">
        <f t="shared" si="9"/>
        <v>0</v>
      </c>
      <c r="BL158" s="13" t="s">
        <v>190</v>
      </c>
      <c r="BM158" s="142" t="s">
        <v>284</v>
      </c>
    </row>
    <row r="159" spans="2:65" s="1" customFormat="1" ht="24.2" customHeight="1">
      <c r="B159" s="28"/>
      <c r="C159" s="130" t="s">
        <v>285</v>
      </c>
      <c r="D159" s="130" t="s">
        <v>170</v>
      </c>
      <c r="E159" s="131" t="s">
        <v>286</v>
      </c>
      <c r="F159" s="132" t="s">
        <v>287</v>
      </c>
      <c r="G159" s="133" t="s">
        <v>173</v>
      </c>
      <c r="H159" s="134">
        <v>2</v>
      </c>
      <c r="I159" s="135"/>
      <c r="J159" s="136">
        <f t="shared" si="0"/>
        <v>0</v>
      </c>
      <c r="K159" s="132" t="s">
        <v>174</v>
      </c>
      <c r="L159" s="137"/>
      <c r="M159" s="138" t="s">
        <v>1</v>
      </c>
      <c r="N159" s="139" t="s">
        <v>47</v>
      </c>
      <c r="P159" s="140">
        <f t="shared" si="1"/>
        <v>0</v>
      </c>
      <c r="Q159" s="140">
        <v>0</v>
      </c>
      <c r="R159" s="140">
        <f t="shared" si="2"/>
        <v>0</v>
      </c>
      <c r="S159" s="140">
        <v>0</v>
      </c>
      <c r="T159" s="141">
        <f t="shared" si="3"/>
        <v>0</v>
      </c>
      <c r="AR159" s="142" t="s">
        <v>175</v>
      </c>
      <c r="AT159" s="142" t="s">
        <v>170</v>
      </c>
      <c r="AU159" s="142" t="s">
        <v>21</v>
      </c>
      <c r="AY159" s="13" t="s">
        <v>169</v>
      </c>
      <c r="BE159" s="143">
        <f t="shared" si="4"/>
        <v>0</v>
      </c>
      <c r="BF159" s="143">
        <f t="shared" si="5"/>
        <v>0</v>
      </c>
      <c r="BG159" s="143">
        <f t="shared" si="6"/>
        <v>0</v>
      </c>
      <c r="BH159" s="143">
        <f t="shared" si="7"/>
        <v>0</v>
      </c>
      <c r="BI159" s="143">
        <f t="shared" si="8"/>
        <v>0</v>
      </c>
      <c r="BJ159" s="13" t="s">
        <v>21</v>
      </c>
      <c r="BK159" s="143">
        <f t="shared" si="9"/>
        <v>0</v>
      </c>
      <c r="BL159" s="13" t="s">
        <v>176</v>
      </c>
      <c r="BM159" s="142" t="s">
        <v>288</v>
      </c>
    </row>
    <row r="160" spans="2:65" s="1" customFormat="1" ht="24.2" customHeight="1">
      <c r="B160" s="28"/>
      <c r="C160" s="130" t="s">
        <v>289</v>
      </c>
      <c r="D160" s="130" t="s">
        <v>170</v>
      </c>
      <c r="E160" s="131" t="s">
        <v>290</v>
      </c>
      <c r="F160" s="132" t="s">
        <v>291</v>
      </c>
      <c r="G160" s="133" t="s">
        <v>173</v>
      </c>
      <c r="H160" s="134">
        <v>1</v>
      </c>
      <c r="I160" s="135"/>
      <c r="J160" s="136">
        <f t="shared" si="0"/>
        <v>0</v>
      </c>
      <c r="K160" s="132" t="s">
        <v>174</v>
      </c>
      <c r="L160" s="137"/>
      <c r="M160" s="138" t="s">
        <v>1</v>
      </c>
      <c r="N160" s="139" t="s">
        <v>47</v>
      </c>
      <c r="P160" s="140">
        <f t="shared" si="1"/>
        <v>0</v>
      </c>
      <c r="Q160" s="140">
        <v>0</v>
      </c>
      <c r="R160" s="140">
        <f t="shared" si="2"/>
        <v>0</v>
      </c>
      <c r="S160" s="140">
        <v>0</v>
      </c>
      <c r="T160" s="141">
        <f t="shared" si="3"/>
        <v>0</v>
      </c>
      <c r="AR160" s="142" t="s">
        <v>175</v>
      </c>
      <c r="AT160" s="142" t="s">
        <v>170</v>
      </c>
      <c r="AU160" s="142" t="s">
        <v>21</v>
      </c>
      <c r="AY160" s="13" t="s">
        <v>169</v>
      </c>
      <c r="BE160" s="143">
        <f t="shared" si="4"/>
        <v>0</v>
      </c>
      <c r="BF160" s="143">
        <f t="shared" si="5"/>
        <v>0</v>
      </c>
      <c r="BG160" s="143">
        <f t="shared" si="6"/>
        <v>0</v>
      </c>
      <c r="BH160" s="143">
        <f t="shared" si="7"/>
        <v>0</v>
      </c>
      <c r="BI160" s="143">
        <f t="shared" si="8"/>
        <v>0</v>
      </c>
      <c r="BJ160" s="13" t="s">
        <v>21</v>
      </c>
      <c r="BK160" s="143">
        <f t="shared" si="9"/>
        <v>0</v>
      </c>
      <c r="BL160" s="13" t="s">
        <v>176</v>
      </c>
      <c r="BM160" s="142" t="s">
        <v>292</v>
      </c>
    </row>
    <row r="161" spans="2:65" s="1" customFormat="1" ht="33" customHeight="1">
      <c r="B161" s="28"/>
      <c r="C161" s="130" t="s">
        <v>293</v>
      </c>
      <c r="D161" s="130" t="s">
        <v>170</v>
      </c>
      <c r="E161" s="131" t="s">
        <v>294</v>
      </c>
      <c r="F161" s="132" t="s">
        <v>295</v>
      </c>
      <c r="G161" s="133" t="s">
        <v>173</v>
      </c>
      <c r="H161" s="134">
        <v>4</v>
      </c>
      <c r="I161" s="135"/>
      <c r="J161" s="136">
        <f t="shared" si="0"/>
        <v>0</v>
      </c>
      <c r="K161" s="132" t="s">
        <v>174</v>
      </c>
      <c r="L161" s="137"/>
      <c r="M161" s="138" t="s">
        <v>1</v>
      </c>
      <c r="N161" s="139" t="s">
        <v>47</v>
      </c>
      <c r="P161" s="140">
        <f t="shared" si="1"/>
        <v>0</v>
      </c>
      <c r="Q161" s="140">
        <v>0</v>
      </c>
      <c r="R161" s="140">
        <f t="shared" si="2"/>
        <v>0</v>
      </c>
      <c r="S161" s="140">
        <v>0</v>
      </c>
      <c r="T161" s="141">
        <f t="shared" si="3"/>
        <v>0</v>
      </c>
      <c r="AR161" s="142" t="s">
        <v>175</v>
      </c>
      <c r="AT161" s="142" t="s">
        <v>170</v>
      </c>
      <c r="AU161" s="142" t="s">
        <v>21</v>
      </c>
      <c r="AY161" s="13" t="s">
        <v>169</v>
      </c>
      <c r="BE161" s="143">
        <f t="shared" si="4"/>
        <v>0</v>
      </c>
      <c r="BF161" s="143">
        <f t="shared" si="5"/>
        <v>0</v>
      </c>
      <c r="BG161" s="143">
        <f t="shared" si="6"/>
        <v>0</v>
      </c>
      <c r="BH161" s="143">
        <f t="shared" si="7"/>
        <v>0</v>
      </c>
      <c r="BI161" s="143">
        <f t="shared" si="8"/>
        <v>0</v>
      </c>
      <c r="BJ161" s="13" t="s">
        <v>21</v>
      </c>
      <c r="BK161" s="143">
        <f t="shared" si="9"/>
        <v>0</v>
      </c>
      <c r="BL161" s="13" t="s">
        <v>176</v>
      </c>
      <c r="BM161" s="142" t="s">
        <v>296</v>
      </c>
    </row>
    <row r="162" spans="2:65" s="11" customFormat="1" ht="25.9" customHeight="1">
      <c r="B162" s="120"/>
      <c r="D162" s="121" t="s">
        <v>81</v>
      </c>
      <c r="E162" s="122" t="s">
        <v>297</v>
      </c>
      <c r="F162" s="122" t="s">
        <v>298</v>
      </c>
      <c r="I162" s="123"/>
      <c r="J162" s="124">
        <f>BK162</f>
        <v>0</v>
      </c>
      <c r="L162" s="120"/>
      <c r="M162" s="125"/>
      <c r="P162" s="126">
        <f>SUM(P163:P183)</f>
        <v>0</v>
      </c>
      <c r="R162" s="126">
        <f>SUM(R163:R183)</f>
        <v>0</v>
      </c>
      <c r="T162" s="127">
        <f>SUM(T163:T183)</f>
        <v>0</v>
      </c>
      <c r="AR162" s="121" t="s">
        <v>21</v>
      </c>
      <c r="AT162" s="128" t="s">
        <v>81</v>
      </c>
      <c r="AU162" s="128" t="s">
        <v>82</v>
      </c>
      <c r="AY162" s="121" t="s">
        <v>169</v>
      </c>
      <c r="BK162" s="129">
        <f>SUM(BK163:BK183)</f>
        <v>0</v>
      </c>
    </row>
    <row r="163" spans="2:65" s="1" customFormat="1" ht="16.5" customHeight="1">
      <c r="B163" s="28"/>
      <c r="C163" s="144" t="s">
        <v>299</v>
      </c>
      <c r="D163" s="144" t="s">
        <v>182</v>
      </c>
      <c r="E163" s="145" t="s">
        <v>300</v>
      </c>
      <c r="F163" s="146" t="s">
        <v>301</v>
      </c>
      <c r="G163" s="147" t="s">
        <v>302</v>
      </c>
      <c r="H163" s="148">
        <v>2</v>
      </c>
      <c r="I163" s="149"/>
      <c r="J163" s="150">
        <f t="shared" ref="J163:J183" si="10">ROUND(I163*H163,2)</f>
        <v>0</v>
      </c>
      <c r="K163" s="146" t="s">
        <v>174</v>
      </c>
      <c r="L163" s="28"/>
      <c r="M163" s="151" t="s">
        <v>1</v>
      </c>
      <c r="N163" s="152" t="s">
        <v>47</v>
      </c>
      <c r="P163" s="140">
        <f t="shared" ref="P163:P183" si="11">O163*H163</f>
        <v>0</v>
      </c>
      <c r="Q163" s="140">
        <v>0</v>
      </c>
      <c r="R163" s="140">
        <f t="shared" ref="R163:R183" si="12">Q163*H163</f>
        <v>0</v>
      </c>
      <c r="S163" s="140">
        <v>0</v>
      </c>
      <c r="T163" s="141">
        <f t="shared" ref="T163:T183" si="13">S163*H163</f>
        <v>0</v>
      </c>
      <c r="AR163" s="142" t="s">
        <v>187</v>
      </c>
      <c r="AT163" s="142" t="s">
        <v>182</v>
      </c>
      <c r="AU163" s="142" t="s">
        <v>21</v>
      </c>
      <c r="AY163" s="13" t="s">
        <v>169</v>
      </c>
      <c r="BE163" s="143">
        <f t="shared" ref="BE163:BE183" si="14">IF(N163="základní",J163,0)</f>
        <v>0</v>
      </c>
      <c r="BF163" s="143">
        <f t="shared" ref="BF163:BF183" si="15">IF(N163="snížená",J163,0)</f>
        <v>0</v>
      </c>
      <c r="BG163" s="143">
        <f t="shared" ref="BG163:BG183" si="16">IF(N163="zákl. přenesená",J163,0)</f>
        <v>0</v>
      </c>
      <c r="BH163" s="143">
        <f t="shared" ref="BH163:BH183" si="17">IF(N163="sníž. přenesená",J163,0)</f>
        <v>0</v>
      </c>
      <c r="BI163" s="143">
        <f t="shared" ref="BI163:BI183" si="18">IF(N163="nulová",J163,0)</f>
        <v>0</v>
      </c>
      <c r="BJ163" s="13" t="s">
        <v>21</v>
      </c>
      <c r="BK163" s="143">
        <f t="shared" ref="BK163:BK183" si="19">ROUND(I163*H163,2)</f>
        <v>0</v>
      </c>
      <c r="BL163" s="13" t="s">
        <v>187</v>
      </c>
      <c r="BM163" s="142" t="s">
        <v>303</v>
      </c>
    </row>
    <row r="164" spans="2:65" s="1" customFormat="1" ht="16.5" customHeight="1">
      <c r="B164" s="28"/>
      <c r="C164" s="144" t="s">
        <v>304</v>
      </c>
      <c r="D164" s="144" t="s">
        <v>182</v>
      </c>
      <c r="E164" s="145" t="s">
        <v>305</v>
      </c>
      <c r="F164" s="146" t="s">
        <v>306</v>
      </c>
      <c r="G164" s="147" t="s">
        <v>173</v>
      </c>
      <c r="H164" s="148">
        <v>2</v>
      </c>
      <c r="I164" s="149"/>
      <c r="J164" s="150">
        <f t="shared" si="10"/>
        <v>0</v>
      </c>
      <c r="K164" s="146" t="s">
        <v>174</v>
      </c>
      <c r="L164" s="28"/>
      <c r="M164" s="151" t="s">
        <v>1</v>
      </c>
      <c r="N164" s="152" t="s">
        <v>47</v>
      </c>
      <c r="P164" s="140">
        <f t="shared" si="11"/>
        <v>0</v>
      </c>
      <c r="Q164" s="140">
        <v>0</v>
      </c>
      <c r="R164" s="140">
        <f t="shared" si="12"/>
        <v>0</v>
      </c>
      <c r="S164" s="140">
        <v>0</v>
      </c>
      <c r="T164" s="141">
        <f t="shared" si="13"/>
        <v>0</v>
      </c>
      <c r="AR164" s="142" t="s">
        <v>187</v>
      </c>
      <c r="AT164" s="142" t="s">
        <v>182</v>
      </c>
      <c r="AU164" s="142" t="s">
        <v>21</v>
      </c>
      <c r="AY164" s="13" t="s">
        <v>169</v>
      </c>
      <c r="BE164" s="143">
        <f t="shared" si="14"/>
        <v>0</v>
      </c>
      <c r="BF164" s="143">
        <f t="shared" si="15"/>
        <v>0</v>
      </c>
      <c r="BG164" s="143">
        <f t="shared" si="16"/>
        <v>0</v>
      </c>
      <c r="BH164" s="143">
        <f t="shared" si="17"/>
        <v>0</v>
      </c>
      <c r="BI164" s="143">
        <f t="shared" si="18"/>
        <v>0</v>
      </c>
      <c r="BJ164" s="13" t="s">
        <v>21</v>
      </c>
      <c r="BK164" s="143">
        <f t="shared" si="19"/>
        <v>0</v>
      </c>
      <c r="BL164" s="13" t="s">
        <v>187</v>
      </c>
      <c r="BM164" s="142" t="s">
        <v>307</v>
      </c>
    </row>
    <row r="165" spans="2:65" s="1" customFormat="1" ht="21.75" customHeight="1">
      <c r="B165" s="28"/>
      <c r="C165" s="144" t="s">
        <v>308</v>
      </c>
      <c r="D165" s="144" t="s">
        <v>182</v>
      </c>
      <c r="E165" s="145" t="s">
        <v>309</v>
      </c>
      <c r="F165" s="146" t="s">
        <v>310</v>
      </c>
      <c r="G165" s="147" t="s">
        <v>173</v>
      </c>
      <c r="H165" s="148">
        <v>3</v>
      </c>
      <c r="I165" s="149"/>
      <c r="J165" s="150">
        <f t="shared" si="10"/>
        <v>0</v>
      </c>
      <c r="K165" s="146" t="s">
        <v>174</v>
      </c>
      <c r="L165" s="28"/>
      <c r="M165" s="151" t="s">
        <v>1</v>
      </c>
      <c r="N165" s="152" t="s">
        <v>47</v>
      </c>
      <c r="P165" s="140">
        <f t="shared" si="11"/>
        <v>0</v>
      </c>
      <c r="Q165" s="140">
        <v>0</v>
      </c>
      <c r="R165" s="140">
        <f t="shared" si="12"/>
        <v>0</v>
      </c>
      <c r="S165" s="140">
        <v>0</v>
      </c>
      <c r="T165" s="141">
        <f t="shared" si="13"/>
        <v>0</v>
      </c>
      <c r="AR165" s="142" t="s">
        <v>187</v>
      </c>
      <c r="AT165" s="142" t="s">
        <v>182</v>
      </c>
      <c r="AU165" s="142" t="s">
        <v>21</v>
      </c>
      <c r="AY165" s="13" t="s">
        <v>169</v>
      </c>
      <c r="BE165" s="143">
        <f t="shared" si="14"/>
        <v>0</v>
      </c>
      <c r="BF165" s="143">
        <f t="shared" si="15"/>
        <v>0</v>
      </c>
      <c r="BG165" s="143">
        <f t="shared" si="16"/>
        <v>0</v>
      </c>
      <c r="BH165" s="143">
        <f t="shared" si="17"/>
        <v>0</v>
      </c>
      <c r="BI165" s="143">
        <f t="shared" si="18"/>
        <v>0</v>
      </c>
      <c r="BJ165" s="13" t="s">
        <v>21</v>
      </c>
      <c r="BK165" s="143">
        <f t="shared" si="19"/>
        <v>0</v>
      </c>
      <c r="BL165" s="13" t="s">
        <v>187</v>
      </c>
      <c r="BM165" s="142" t="s">
        <v>311</v>
      </c>
    </row>
    <row r="166" spans="2:65" s="1" customFormat="1" ht="21.75" customHeight="1">
      <c r="B166" s="28"/>
      <c r="C166" s="144" t="s">
        <v>312</v>
      </c>
      <c r="D166" s="144" t="s">
        <v>182</v>
      </c>
      <c r="E166" s="145" t="s">
        <v>313</v>
      </c>
      <c r="F166" s="146" t="s">
        <v>314</v>
      </c>
      <c r="G166" s="147" t="s">
        <v>173</v>
      </c>
      <c r="H166" s="148">
        <v>13</v>
      </c>
      <c r="I166" s="149"/>
      <c r="J166" s="150">
        <f t="shared" si="10"/>
        <v>0</v>
      </c>
      <c r="K166" s="146" t="s">
        <v>1</v>
      </c>
      <c r="L166" s="28"/>
      <c r="M166" s="151" t="s">
        <v>1</v>
      </c>
      <c r="N166" s="152" t="s">
        <v>47</v>
      </c>
      <c r="P166" s="140">
        <f t="shared" si="11"/>
        <v>0</v>
      </c>
      <c r="Q166" s="140">
        <v>0</v>
      </c>
      <c r="R166" s="140">
        <f t="shared" si="12"/>
        <v>0</v>
      </c>
      <c r="S166" s="140">
        <v>0</v>
      </c>
      <c r="T166" s="141">
        <f t="shared" si="13"/>
        <v>0</v>
      </c>
      <c r="AR166" s="142" t="s">
        <v>185</v>
      </c>
      <c r="AT166" s="142" t="s">
        <v>182</v>
      </c>
      <c r="AU166" s="142" t="s">
        <v>21</v>
      </c>
      <c r="AY166" s="13" t="s">
        <v>169</v>
      </c>
      <c r="BE166" s="143">
        <f t="shared" si="14"/>
        <v>0</v>
      </c>
      <c r="BF166" s="143">
        <f t="shared" si="15"/>
        <v>0</v>
      </c>
      <c r="BG166" s="143">
        <f t="shared" si="16"/>
        <v>0</v>
      </c>
      <c r="BH166" s="143">
        <f t="shared" si="17"/>
        <v>0</v>
      </c>
      <c r="BI166" s="143">
        <f t="shared" si="18"/>
        <v>0</v>
      </c>
      <c r="BJ166" s="13" t="s">
        <v>21</v>
      </c>
      <c r="BK166" s="143">
        <f t="shared" si="19"/>
        <v>0</v>
      </c>
      <c r="BL166" s="13" t="s">
        <v>185</v>
      </c>
      <c r="BM166" s="142" t="s">
        <v>315</v>
      </c>
    </row>
    <row r="167" spans="2:65" s="1" customFormat="1" ht="37.9" customHeight="1">
      <c r="B167" s="28"/>
      <c r="C167" s="144" t="s">
        <v>316</v>
      </c>
      <c r="D167" s="144" t="s">
        <v>182</v>
      </c>
      <c r="E167" s="145" t="s">
        <v>317</v>
      </c>
      <c r="F167" s="146" t="s">
        <v>318</v>
      </c>
      <c r="G167" s="147" t="s">
        <v>173</v>
      </c>
      <c r="H167" s="148">
        <v>2</v>
      </c>
      <c r="I167" s="149"/>
      <c r="J167" s="150">
        <f t="shared" si="10"/>
        <v>0</v>
      </c>
      <c r="K167" s="146" t="s">
        <v>174</v>
      </c>
      <c r="L167" s="28"/>
      <c r="M167" s="151" t="s">
        <v>1</v>
      </c>
      <c r="N167" s="152" t="s">
        <v>47</v>
      </c>
      <c r="P167" s="140">
        <f t="shared" si="11"/>
        <v>0</v>
      </c>
      <c r="Q167" s="140">
        <v>0</v>
      </c>
      <c r="R167" s="140">
        <f t="shared" si="12"/>
        <v>0</v>
      </c>
      <c r="S167" s="140">
        <v>0</v>
      </c>
      <c r="T167" s="141">
        <f t="shared" si="13"/>
        <v>0</v>
      </c>
      <c r="AR167" s="142" t="s">
        <v>187</v>
      </c>
      <c r="AT167" s="142" t="s">
        <v>182</v>
      </c>
      <c r="AU167" s="142" t="s">
        <v>21</v>
      </c>
      <c r="AY167" s="13" t="s">
        <v>169</v>
      </c>
      <c r="BE167" s="143">
        <f t="shared" si="14"/>
        <v>0</v>
      </c>
      <c r="BF167" s="143">
        <f t="shared" si="15"/>
        <v>0</v>
      </c>
      <c r="BG167" s="143">
        <f t="shared" si="16"/>
        <v>0</v>
      </c>
      <c r="BH167" s="143">
        <f t="shared" si="17"/>
        <v>0</v>
      </c>
      <c r="BI167" s="143">
        <f t="shared" si="18"/>
        <v>0</v>
      </c>
      <c r="BJ167" s="13" t="s">
        <v>21</v>
      </c>
      <c r="BK167" s="143">
        <f t="shared" si="19"/>
        <v>0</v>
      </c>
      <c r="BL167" s="13" t="s">
        <v>187</v>
      </c>
      <c r="BM167" s="142" t="s">
        <v>319</v>
      </c>
    </row>
    <row r="168" spans="2:65" s="1" customFormat="1" ht="37.9" customHeight="1">
      <c r="B168" s="28"/>
      <c r="C168" s="144" t="s">
        <v>320</v>
      </c>
      <c r="D168" s="144" t="s">
        <v>182</v>
      </c>
      <c r="E168" s="145" t="s">
        <v>321</v>
      </c>
      <c r="F168" s="146" t="s">
        <v>322</v>
      </c>
      <c r="G168" s="147" t="s">
        <v>173</v>
      </c>
      <c r="H168" s="148">
        <v>1</v>
      </c>
      <c r="I168" s="149"/>
      <c r="J168" s="150">
        <f t="shared" si="10"/>
        <v>0</v>
      </c>
      <c r="K168" s="146" t="s">
        <v>174</v>
      </c>
      <c r="L168" s="28"/>
      <c r="M168" s="151" t="s">
        <v>1</v>
      </c>
      <c r="N168" s="152" t="s">
        <v>47</v>
      </c>
      <c r="P168" s="140">
        <f t="shared" si="11"/>
        <v>0</v>
      </c>
      <c r="Q168" s="140">
        <v>0</v>
      </c>
      <c r="R168" s="140">
        <f t="shared" si="12"/>
        <v>0</v>
      </c>
      <c r="S168" s="140">
        <v>0</v>
      </c>
      <c r="T168" s="141">
        <f t="shared" si="13"/>
        <v>0</v>
      </c>
      <c r="AR168" s="142" t="s">
        <v>185</v>
      </c>
      <c r="AT168" s="142" t="s">
        <v>182</v>
      </c>
      <c r="AU168" s="142" t="s">
        <v>21</v>
      </c>
      <c r="AY168" s="13" t="s">
        <v>169</v>
      </c>
      <c r="BE168" s="143">
        <f t="shared" si="14"/>
        <v>0</v>
      </c>
      <c r="BF168" s="143">
        <f t="shared" si="15"/>
        <v>0</v>
      </c>
      <c r="BG168" s="143">
        <f t="shared" si="16"/>
        <v>0</v>
      </c>
      <c r="BH168" s="143">
        <f t="shared" si="17"/>
        <v>0</v>
      </c>
      <c r="BI168" s="143">
        <f t="shared" si="18"/>
        <v>0</v>
      </c>
      <c r="BJ168" s="13" t="s">
        <v>21</v>
      </c>
      <c r="BK168" s="143">
        <f t="shared" si="19"/>
        <v>0</v>
      </c>
      <c r="BL168" s="13" t="s">
        <v>185</v>
      </c>
      <c r="BM168" s="142" t="s">
        <v>323</v>
      </c>
    </row>
    <row r="169" spans="2:65" s="1" customFormat="1" ht="37.9" customHeight="1">
      <c r="B169" s="28"/>
      <c r="C169" s="144" t="s">
        <v>324</v>
      </c>
      <c r="D169" s="144" t="s">
        <v>182</v>
      </c>
      <c r="E169" s="145" t="s">
        <v>325</v>
      </c>
      <c r="F169" s="146" t="s">
        <v>326</v>
      </c>
      <c r="G169" s="147" t="s">
        <v>173</v>
      </c>
      <c r="H169" s="148">
        <v>3</v>
      </c>
      <c r="I169" s="149"/>
      <c r="J169" s="150">
        <f t="shared" si="10"/>
        <v>0</v>
      </c>
      <c r="K169" s="146" t="s">
        <v>174</v>
      </c>
      <c r="L169" s="28"/>
      <c r="M169" s="151" t="s">
        <v>1</v>
      </c>
      <c r="N169" s="152" t="s">
        <v>47</v>
      </c>
      <c r="P169" s="140">
        <f t="shared" si="11"/>
        <v>0</v>
      </c>
      <c r="Q169" s="140">
        <v>0</v>
      </c>
      <c r="R169" s="140">
        <f t="shared" si="12"/>
        <v>0</v>
      </c>
      <c r="S169" s="140">
        <v>0</v>
      </c>
      <c r="T169" s="141">
        <f t="shared" si="13"/>
        <v>0</v>
      </c>
      <c r="AR169" s="142" t="s">
        <v>185</v>
      </c>
      <c r="AT169" s="142" t="s">
        <v>182</v>
      </c>
      <c r="AU169" s="142" t="s">
        <v>21</v>
      </c>
      <c r="AY169" s="13" t="s">
        <v>169</v>
      </c>
      <c r="BE169" s="143">
        <f t="shared" si="14"/>
        <v>0</v>
      </c>
      <c r="BF169" s="143">
        <f t="shared" si="15"/>
        <v>0</v>
      </c>
      <c r="BG169" s="143">
        <f t="shared" si="16"/>
        <v>0</v>
      </c>
      <c r="BH169" s="143">
        <f t="shared" si="17"/>
        <v>0</v>
      </c>
      <c r="BI169" s="143">
        <f t="shared" si="18"/>
        <v>0</v>
      </c>
      <c r="BJ169" s="13" t="s">
        <v>21</v>
      </c>
      <c r="BK169" s="143">
        <f t="shared" si="19"/>
        <v>0</v>
      </c>
      <c r="BL169" s="13" t="s">
        <v>185</v>
      </c>
      <c r="BM169" s="142" t="s">
        <v>327</v>
      </c>
    </row>
    <row r="170" spans="2:65" s="1" customFormat="1" ht="37.9" customHeight="1">
      <c r="B170" s="28"/>
      <c r="C170" s="144" t="s">
        <v>328</v>
      </c>
      <c r="D170" s="144" t="s">
        <v>182</v>
      </c>
      <c r="E170" s="145" t="s">
        <v>329</v>
      </c>
      <c r="F170" s="146" t="s">
        <v>330</v>
      </c>
      <c r="G170" s="147" t="s">
        <v>173</v>
      </c>
      <c r="H170" s="148">
        <v>3</v>
      </c>
      <c r="I170" s="149"/>
      <c r="J170" s="150">
        <f t="shared" si="10"/>
        <v>0</v>
      </c>
      <c r="K170" s="146" t="s">
        <v>174</v>
      </c>
      <c r="L170" s="28"/>
      <c r="M170" s="151" t="s">
        <v>1</v>
      </c>
      <c r="N170" s="152" t="s">
        <v>47</v>
      </c>
      <c r="P170" s="140">
        <f t="shared" si="11"/>
        <v>0</v>
      </c>
      <c r="Q170" s="140">
        <v>0</v>
      </c>
      <c r="R170" s="140">
        <f t="shared" si="12"/>
        <v>0</v>
      </c>
      <c r="S170" s="140">
        <v>0</v>
      </c>
      <c r="T170" s="141">
        <f t="shared" si="13"/>
        <v>0</v>
      </c>
      <c r="AR170" s="142" t="s">
        <v>185</v>
      </c>
      <c r="AT170" s="142" t="s">
        <v>182</v>
      </c>
      <c r="AU170" s="142" t="s">
        <v>21</v>
      </c>
      <c r="AY170" s="13" t="s">
        <v>169</v>
      </c>
      <c r="BE170" s="143">
        <f t="shared" si="14"/>
        <v>0</v>
      </c>
      <c r="BF170" s="143">
        <f t="shared" si="15"/>
        <v>0</v>
      </c>
      <c r="BG170" s="143">
        <f t="shared" si="16"/>
        <v>0</v>
      </c>
      <c r="BH170" s="143">
        <f t="shared" si="17"/>
        <v>0</v>
      </c>
      <c r="BI170" s="143">
        <f t="shared" si="18"/>
        <v>0</v>
      </c>
      <c r="BJ170" s="13" t="s">
        <v>21</v>
      </c>
      <c r="BK170" s="143">
        <f t="shared" si="19"/>
        <v>0</v>
      </c>
      <c r="BL170" s="13" t="s">
        <v>185</v>
      </c>
      <c r="BM170" s="142" t="s">
        <v>331</v>
      </c>
    </row>
    <row r="171" spans="2:65" s="1" customFormat="1" ht="37.9" customHeight="1">
      <c r="B171" s="28"/>
      <c r="C171" s="144" t="s">
        <v>332</v>
      </c>
      <c r="D171" s="144" t="s">
        <v>182</v>
      </c>
      <c r="E171" s="145" t="s">
        <v>333</v>
      </c>
      <c r="F171" s="146" t="s">
        <v>334</v>
      </c>
      <c r="G171" s="147" t="s">
        <v>173</v>
      </c>
      <c r="H171" s="148">
        <v>1</v>
      </c>
      <c r="I171" s="149"/>
      <c r="J171" s="150">
        <f t="shared" si="10"/>
        <v>0</v>
      </c>
      <c r="K171" s="146" t="s">
        <v>174</v>
      </c>
      <c r="L171" s="28"/>
      <c r="M171" s="151" t="s">
        <v>1</v>
      </c>
      <c r="N171" s="152" t="s">
        <v>47</v>
      </c>
      <c r="P171" s="140">
        <f t="shared" si="11"/>
        <v>0</v>
      </c>
      <c r="Q171" s="140">
        <v>0</v>
      </c>
      <c r="R171" s="140">
        <f t="shared" si="12"/>
        <v>0</v>
      </c>
      <c r="S171" s="140">
        <v>0</v>
      </c>
      <c r="T171" s="141">
        <f t="shared" si="13"/>
        <v>0</v>
      </c>
      <c r="AR171" s="142" t="s">
        <v>185</v>
      </c>
      <c r="AT171" s="142" t="s">
        <v>182</v>
      </c>
      <c r="AU171" s="142" t="s">
        <v>21</v>
      </c>
      <c r="AY171" s="13" t="s">
        <v>169</v>
      </c>
      <c r="BE171" s="143">
        <f t="shared" si="14"/>
        <v>0</v>
      </c>
      <c r="BF171" s="143">
        <f t="shared" si="15"/>
        <v>0</v>
      </c>
      <c r="BG171" s="143">
        <f t="shared" si="16"/>
        <v>0</v>
      </c>
      <c r="BH171" s="143">
        <f t="shared" si="17"/>
        <v>0</v>
      </c>
      <c r="BI171" s="143">
        <f t="shared" si="18"/>
        <v>0</v>
      </c>
      <c r="BJ171" s="13" t="s">
        <v>21</v>
      </c>
      <c r="BK171" s="143">
        <f t="shared" si="19"/>
        <v>0</v>
      </c>
      <c r="BL171" s="13" t="s">
        <v>185</v>
      </c>
      <c r="BM171" s="142" t="s">
        <v>335</v>
      </c>
    </row>
    <row r="172" spans="2:65" s="1" customFormat="1" ht="37.9" customHeight="1">
      <c r="B172" s="28"/>
      <c r="C172" s="144" t="s">
        <v>336</v>
      </c>
      <c r="D172" s="144" t="s">
        <v>182</v>
      </c>
      <c r="E172" s="145" t="s">
        <v>337</v>
      </c>
      <c r="F172" s="146" t="s">
        <v>338</v>
      </c>
      <c r="G172" s="147" t="s">
        <v>173</v>
      </c>
      <c r="H172" s="148">
        <v>3</v>
      </c>
      <c r="I172" s="149"/>
      <c r="J172" s="150">
        <f t="shared" si="10"/>
        <v>0</v>
      </c>
      <c r="K172" s="146" t="s">
        <v>174</v>
      </c>
      <c r="L172" s="28"/>
      <c r="M172" s="151" t="s">
        <v>1</v>
      </c>
      <c r="N172" s="152" t="s">
        <v>47</v>
      </c>
      <c r="P172" s="140">
        <f t="shared" si="11"/>
        <v>0</v>
      </c>
      <c r="Q172" s="140">
        <v>0</v>
      </c>
      <c r="R172" s="140">
        <f t="shared" si="12"/>
        <v>0</v>
      </c>
      <c r="S172" s="140">
        <v>0</v>
      </c>
      <c r="T172" s="141">
        <f t="shared" si="13"/>
        <v>0</v>
      </c>
      <c r="AR172" s="142" t="s">
        <v>185</v>
      </c>
      <c r="AT172" s="142" t="s">
        <v>182</v>
      </c>
      <c r="AU172" s="142" t="s">
        <v>21</v>
      </c>
      <c r="AY172" s="13" t="s">
        <v>169</v>
      </c>
      <c r="BE172" s="143">
        <f t="shared" si="14"/>
        <v>0</v>
      </c>
      <c r="BF172" s="143">
        <f t="shared" si="15"/>
        <v>0</v>
      </c>
      <c r="BG172" s="143">
        <f t="shared" si="16"/>
        <v>0</v>
      </c>
      <c r="BH172" s="143">
        <f t="shared" si="17"/>
        <v>0</v>
      </c>
      <c r="BI172" s="143">
        <f t="shared" si="18"/>
        <v>0</v>
      </c>
      <c r="BJ172" s="13" t="s">
        <v>21</v>
      </c>
      <c r="BK172" s="143">
        <f t="shared" si="19"/>
        <v>0</v>
      </c>
      <c r="BL172" s="13" t="s">
        <v>185</v>
      </c>
      <c r="BM172" s="142" t="s">
        <v>339</v>
      </c>
    </row>
    <row r="173" spans="2:65" s="1" customFormat="1" ht="24.2" customHeight="1">
      <c r="B173" s="28"/>
      <c r="C173" s="144" t="s">
        <v>340</v>
      </c>
      <c r="D173" s="144" t="s">
        <v>182</v>
      </c>
      <c r="E173" s="145" t="s">
        <v>341</v>
      </c>
      <c r="F173" s="146" t="s">
        <v>342</v>
      </c>
      <c r="G173" s="147" t="s">
        <v>173</v>
      </c>
      <c r="H173" s="148">
        <v>7</v>
      </c>
      <c r="I173" s="149"/>
      <c r="J173" s="150">
        <f t="shared" si="10"/>
        <v>0</v>
      </c>
      <c r="K173" s="146" t="s">
        <v>174</v>
      </c>
      <c r="L173" s="28"/>
      <c r="M173" s="151" t="s">
        <v>1</v>
      </c>
      <c r="N173" s="152" t="s">
        <v>47</v>
      </c>
      <c r="P173" s="140">
        <f t="shared" si="11"/>
        <v>0</v>
      </c>
      <c r="Q173" s="140">
        <v>0</v>
      </c>
      <c r="R173" s="140">
        <f t="shared" si="12"/>
        <v>0</v>
      </c>
      <c r="S173" s="140">
        <v>0</v>
      </c>
      <c r="T173" s="141">
        <f t="shared" si="13"/>
        <v>0</v>
      </c>
      <c r="AR173" s="142" t="s">
        <v>185</v>
      </c>
      <c r="AT173" s="142" t="s">
        <v>182</v>
      </c>
      <c r="AU173" s="142" t="s">
        <v>21</v>
      </c>
      <c r="AY173" s="13" t="s">
        <v>169</v>
      </c>
      <c r="BE173" s="143">
        <f t="shared" si="14"/>
        <v>0</v>
      </c>
      <c r="BF173" s="143">
        <f t="shared" si="15"/>
        <v>0</v>
      </c>
      <c r="BG173" s="143">
        <f t="shared" si="16"/>
        <v>0</v>
      </c>
      <c r="BH173" s="143">
        <f t="shared" si="17"/>
        <v>0</v>
      </c>
      <c r="BI173" s="143">
        <f t="shared" si="18"/>
        <v>0</v>
      </c>
      <c r="BJ173" s="13" t="s">
        <v>21</v>
      </c>
      <c r="BK173" s="143">
        <f t="shared" si="19"/>
        <v>0</v>
      </c>
      <c r="BL173" s="13" t="s">
        <v>185</v>
      </c>
      <c r="BM173" s="142" t="s">
        <v>343</v>
      </c>
    </row>
    <row r="174" spans="2:65" s="1" customFormat="1" ht="24.2" customHeight="1">
      <c r="B174" s="28"/>
      <c r="C174" s="144" t="s">
        <v>344</v>
      </c>
      <c r="D174" s="144" t="s">
        <v>182</v>
      </c>
      <c r="E174" s="145" t="s">
        <v>345</v>
      </c>
      <c r="F174" s="146" t="s">
        <v>346</v>
      </c>
      <c r="G174" s="147" t="s">
        <v>173</v>
      </c>
      <c r="H174" s="148">
        <v>1</v>
      </c>
      <c r="I174" s="149"/>
      <c r="J174" s="150">
        <f t="shared" si="10"/>
        <v>0</v>
      </c>
      <c r="K174" s="146" t="s">
        <v>174</v>
      </c>
      <c r="L174" s="28"/>
      <c r="M174" s="151" t="s">
        <v>1</v>
      </c>
      <c r="N174" s="152" t="s">
        <v>47</v>
      </c>
      <c r="P174" s="140">
        <f t="shared" si="11"/>
        <v>0</v>
      </c>
      <c r="Q174" s="140">
        <v>0</v>
      </c>
      <c r="R174" s="140">
        <f t="shared" si="12"/>
        <v>0</v>
      </c>
      <c r="S174" s="140">
        <v>0</v>
      </c>
      <c r="T174" s="141">
        <f t="shared" si="13"/>
        <v>0</v>
      </c>
      <c r="AR174" s="142" t="s">
        <v>187</v>
      </c>
      <c r="AT174" s="142" t="s">
        <v>182</v>
      </c>
      <c r="AU174" s="142" t="s">
        <v>21</v>
      </c>
      <c r="AY174" s="13" t="s">
        <v>169</v>
      </c>
      <c r="BE174" s="143">
        <f t="shared" si="14"/>
        <v>0</v>
      </c>
      <c r="BF174" s="143">
        <f t="shared" si="15"/>
        <v>0</v>
      </c>
      <c r="BG174" s="143">
        <f t="shared" si="16"/>
        <v>0</v>
      </c>
      <c r="BH174" s="143">
        <f t="shared" si="17"/>
        <v>0</v>
      </c>
      <c r="BI174" s="143">
        <f t="shared" si="18"/>
        <v>0</v>
      </c>
      <c r="BJ174" s="13" t="s">
        <v>21</v>
      </c>
      <c r="BK174" s="143">
        <f t="shared" si="19"/>
        <v>0</v>
      </c>
      <c r="BL174" s="13" t="s">
        <v>187</v>
      </c>
      <c r="BM174" s="142" t="s">
        <v>347</v>
      </c>
    </row>
    <row r="175" spans="2:65" s="1" customFormat="1" ht="24.2" customHeight="1">
      <c r="B175" s="28"/>
      <c r="C175" s="144" t="s">
        <v>348</v>
      </c>
      <c r="D175" s="144" t="s">
        <v>182</v>
      </c>
      <c r="E175" s="145" t="s">
        <v>349</v>
      </c>
      <c r="F175" s="146" t="s">
        <v>350</v>
      </c>
      <c r="G175" s="147" t="s">
        <v>173</v>
      </c>
      <c r="H175" s="148">
        <v>1</v>
      </c>
      <c r="I175" s="149"/>
      <c r="J175" s="150">
        <f t="shared" si="10"/>
        <v>0</v>
      </c>
      <c r="K175" s="146" t="s">
        <v>174</v>
      </c>
      <c r="L175" s="28"/>
      <c r="M175" s="151" t="s">
        <v>1</v>
      </c>
      <c r="N175" s="152" t="s">
        <v>47</v>
      </c>
      <c r="P175" s="140">
        <f t="shared" si="11"/>
        <v>0</v>
      </c>
      <c r="Q175" s="140">
        <v>0</v>
      </c>
      <c r="R175" s="140">
        <f t="shared" si="12"/>
        <v>0</v>
      </c>
      <c r="S175" s="140">
        <v>0</v>
      </c>
      <c r="T175" s="141">
        <f t="shared" si="13"/>
        <v>0</v>
      </c>
      <c r="AR175" s="142" t="s">
        <v>187</v>
      </c>
      <c r="AT175" s="142" t="s">
        <v>182</v>
      </c>
      <c r="AU175" s="142" t="s">
        <v>21</v>
      </c>
      <c r="AY175" s="13" t="s">
        <v>169</v>
      </c>
      <c r="BE175" s="143">
        <f t="shared" si="14"/>
        <v>0</v>
      </c>
      <c r="BF175" s="143">
        <f t="shared" si="15"/>
        <v>0</v>
      </c>
      <c r="BG175" s="143">
        <f t="shared" si="16"/>
        <v>0</v>
      </c>
      <c r="BH175" s="143">
        <f t="shared" si="17"/>
        <v>0</v>
      </c>
      <c r="BI175" s="143">
        <f t="shared" si="18"/>
        <v>0</v>
      </c>
      <c r="BJ175" s="13" t="s">
        <v>21</v>
      </c>
      <c r="BK175" s="143">
        <f t="shared" si="19"/>
        <v>0</v>
      </c>
      <c r="BL175" s="13" t="s">
        <v>187</v>
      </c>
      <c r="BM175" s="142" t="s">
        <v>351</v>
      </c>
    </row>
    <row r="176" spans="2:65" s="1" customFormat="1" ht="24.2" customHeight="1">
      <c r="B176" s="28"/>
      <c r="C176" s="144" t="s">
        <v>352</v>
      </c>
      <c r="D176" s="144" t="s">
        <v>182</v>
      </c>
      <c r="E176" s="145" t="s">
        <v>353</v>
      </c>
      <c r="F176" s="146" t="s">
        <v>354</v>
      </c>
      <c r="G176" s="147" t="s">
        <v>173</v>
      </c>
      <c r="H176" s="148">
        <v>1</v>
      </c>
      <c r="I176" s="149"/>
      <c r="J176" s="150">
        <f t="shared" si="10"/>
        <v>0</v>
      </c>
      <c r="K176" s="146" t="s">
        <v>174</v>
      </c>
      <c r="L176" s="28"/>
      <c r="M176" s="151" t="s">
        <v>1</v>
      </c>
      <c r="N176" s="152" t="s">
        <v>47</v>
      </c>
      <c r="P176" s="140">
        <f t="shared" si="11"/>
        <v>0</v>
      </c>
      <c r="Q176" s="140">
        <v>0</v>
      </c>
      <c r="R176" s="140">
        <f t="shared" si="12"/>
        <v>0</v>
      </c>
      <c r="S176" s="140">
        <v>0</v>
      </c>
      <c r="T176" s="141">
        <f t="shared" si="13"/>
        <v>0</v>
      </c>
      <c r="AR176" s="142" t="s">
        <v>185</v>
      </c>
      <c r="AT176" s="142" t="s">
        <v>182</v>
      </c>
      <c r="AU176" s="142" t="s">
        <v>21</v>
      </c>
      <c r="AY176" s="13" t="s">
        <v>169</v>
      </c>
      <c r="BE176" s="143">
        <f t="shared" si="14"/>
        <v>0</v>
      </c>
      <c r="BF176" s="143">
        <f t="shared" si="15"/>
        <v>0</v>
      </c>
      <c r="BG176" s="143">
        <f t="shared" si="16"/>
        <v>0</v>
      </c>
      <c r="BH176" s="143">
        <f t="shared" si="17"/>
        <v>0</v>
      </c>
      <c r="BI176" s="143">
        <f t="shared" si="18"/>
        <v>0</v>
      </c>
      <c r="BJ176" s="13" t="s">
        <v>21</v>
      </c>
      <c r="BK176" s="143">
        <f t="shared" si="19"/>
        <v>0</v>
      </c>
      <c r="BL176" s="13" t="s">
        <v>185</v>
      </c>
      <c r="BM176" s="142" t="s">
        <v>355</v>
      </c>
    </row>
    <row r="177" spans="2:65" s="1" customFormat="1" ht="16.5" customHeight="1">
      <c r="B177" s="28"/>
      <c r="C177" s="144" t="s">
        <v>356</v>
      </c>
      <c r="D177" s="144" t="s">
        <v>182</v>
      </c>
      <c r="E177" s="145" t="s">
        <v>357</v>
      </c>
      <c r="F177" s="146" t="s">
        <v>358</v>
      </c>
      <c r="G177" s="147" t="s">
        <v>173</v>
      </c>
      <c r="H177" s="148">
        <v>6</v>
      </c>
      <c r="I177" s="149"/>
      <c r="J177" s="150">
        <f t="shared" si="10"/>
        <v>0</v>
      </c>
      <c r="K177" s="146" t="s">
        <v>1</v>
      </c>
      <c r="L177" s="28"/>
      <c r="M177" s="151" t="s">
        <v>1</v>
      </c>
      <c r="N177" s="152" t="s">
        <v>47</v>
      </c>
      <c r="P177" s="140">
        <f t="shared" si="11"/>
        <v>0</v>
      </c>
      <c r="Q177" s="140">
        <v>0</v>
      </c>
      <c r="R177" s="140">
        <f t="shared" si="12"/>
        <v>0</v>
      </c>
      <c r="S177" s="140">
        <v>0</v>
      </c>
      <c r="T177" s="141">
        <f t="shared" si="13"/>
        <v>0</v>
      </c>
      <c r="AR177" s="142" t="s">
        <v>185</v>
      </c>
      <c r="AT177" s="142" t="s">
        <v>182</v>
      </c>
      <c r="AU177" s="142" t="s">
        <v>21</v>
      </c>
      <c r="AY177" s="13" t="s">
        <v>169</v>
      </c>
      <c r="BE177" s="143">
        <f t="shared" si="14"/>
        <v>0</v>
      </c>
      <c r="BF177" s="143">
        <f t="shared" si="15"/>
        <v>0</v>
      </c>
      <c r="BG177" s="143">
        <f t="shared" si="16"/>
        <v>0</v>
      </c>
      <c r="BH177" s="143">
        <f t="shared" si="17"/>
        <v>0</v>
      </c>
      <c r="BI177" s="143">
        <f t="shared" si="18"/>
        <v>0</v>
      </c>
      <c r="BJ177" s="13" t="s">
        <v>21</v>
      </c>
      <c r="BK177" s="143">
        <f t="shared" si="19"/>
        <v>0</v>
      </c>
      <c r="BL177" s="13" t="s">
        <v>185</v>
      </c>
      <c r="BM177" s="142" t="s">
        <v>359</v>
      </c>
    </row>
    <row r="178" spans="2:65" s="1" customFormat="1" ht="16.5" customHeight="1">
      <c r="B178" s="28"/>
      <c r="C178" s="144" t="s">
        <v>360</v>
      </c>
      <c r="D178" s="144" t="s">
        <v>182</v>
      </c>
      <c r="E178" s="145" t="s">
        <v>361</v>
      </c>
      <c r="F178" s="146" t="s">
        <v>362</v>
      </c>
      <c r="G178" s="147" t="s">
        <v>173</v>
      </c>
      <c r="H178" s="148">
        <v>2</v>
      </c>
      <c r="I178" s="149"/>
      <c r="J178" s="150">
        <f t="shared" si="10"/>
        <v>0</v>
      </c>
      <c r="K178" s="146" t="s">
        <v>174</v>
      </c>
      <c r="L178" s="28"/>
      <c r="M178" s="151" t="s">
        <v>1</v>
      </c>
      <c r="N178" s="152" t="s">
        <v>47</v>
      </c>
      <c r="P178" s="140">
        <f t="shared" si="11"/>
        <v>0</v>
      </c>
      <c r="Q178" s="140">
        <v>0</v>
      </c>
      <c r="R178" s="140">
        <f t="shared" si="12"/>
        <v>0</v>
      </c>
      <c r="S178" s="140">
        <v>0</v>
      </c>
      <c r="T178" s="141">
        <f t="shared" si="13"/>
        <v>0</v>
      </c>
      <c r="AR178" s="142" t="s">
        <v>185</v>
      </c>
      <c r="AT178" s="142" t="s">
        <v>182</v>
      </c>
      <c r="AU178" s="142" t="s">
        <v>21</v>
      </c>
      <c r="AY178" s="13" t="s">
        <v>169</v>
      </c>
      <c r="BE178" s="143">
        <f t="shared" si="14"/>
        <v>0</v>
      </c>
      <c r="BF178" s="143">
        <f t="shared" si="15"/>
        <v>0</v>
      </c>
      <c r="BG178" s="143">
        <f t="shared" si="16"/>
        <v>0</v>
      </c>
      <c r="BH178" s="143">
        <f t="shared" si="17"/>
        <v>0</v>
      </c>
      <c r="BI178" s="143">
        <f t="shared" si="18"/>
        <v>0</v>
      </c>
      <c r="BJ178" s="13" t="s">
        <v>21</v>
      </c>
      <c r="BK178" s="143">
        <f t="shared" si="19"/>
        <v>0</v>
      </c>
      <c r="BL178" s="13" t="s">
        <v>185</v>
      </c>
      <c r="BM178" s="142" t="s">
        <v>363</v>
      </c>
    </row>
    <row r="179" spans="2:65" s="1" customFormat="1" ht="24.2" customHeight="1">
      <c r="B179" s="28"/>
      <c r="C179" s="144" t="s">
        <v>364</v>
      </c>
      <c r="D179" s="144" t="s">
        <v>182</v>
      </c>
      <c r="E179" s="145" t="s">
        <v>365</v>
      </c>
      <c r="F179" s="146" t="s">
        <v>366</v>
      </c>
      <c r="G179" s="147" t="s">
        <v>173</v>
      </c>
      <c r="H179" s="148">
        <v>5</v>
      </c>
      <c r="I179" s="149"/>
      <c r="J179" s="150">
        <f t="shared" si="10"/>
        <v>0</v>
      </c>
      <c r="K179" s="146" t="s">
        <v>174</v>
      </c>
      <c r="L179" s="28"/>
      <c r="M179" s="151" t="s">
        <v>1</v>
      </c>
      <c r="N179" s="152" t="s">
        <v>47</v>
      </c>
      <c r="P179" s="140">
        <f t="shared" si="11"/>
        <v>0</v>
      </c>
      <c r="Q179" s="140">
        <v>0</v>
      </c>
      <c r="R179" s="140">
        <f t="shared" si="12"/>
        <v>0</v>
      </c>
      <c r="S179" s="140">
        <v>0</v>
      </c>
      <c r="T179" s="141">
        <f t="shared" si="13"/>
        <v>0</v>
      </c>
      <c r="AR179" s="142" t="s">
        <v>185</v>
      </c>
      <c r="AT179" s="142" t="s">
        <v>182</v>
      </c>
      <c r="AU179" s="142" t="s">
        <v>21</v>
      </c>
      <c r="AY179" s="13" t="s">
        <v>169</v>
      </c>
      <c r="BE179" s="143">
        <f t="shared" si="14"/>
        <v>0</v>
      </c>
      <c r="BF179" s="143">
        <f t="shared" si="15"/>
        <v>0</v>
      </c>
      <c r="BG179" s="143">
        <f t="shared" si="16"/>
        <v>0</v>
      </c>
      <c r="BH179" s="143">
        <f t="shared" si="17"/>
        <v>0</v>
      </c>
      <c r="BI179" s="143">
        <f t="shared" si="18"/>
        <v>0</v>
      </c>
      <c r="BJ179" s="13" t="s">
        <v>21</v>
      </c>
      <c r="BK179" s="143">
        <f t="shared" si="19"/>
        <v>0</v>
      </c>
      <c r="BL179" s="13" t="s">
        <v>185</v>
      </c>
      <c r="BM179" s="142" t="s">
        <v>367</v>
      </c>
    </row>
    <row r="180" spans="2:65" s="1" customFormat="1" ht="16.5" customHeight="1">
      <c r="B180" s="28"/>
      <c r="C180" s="144" t="s">
        <v>368</v>
      </c>
      <c r="D180" s="144" t="s">
        <v>182</v>
      </c>
      <c r="E180" s="145" t="s">
        <v>369</v>
      </c>
      <c r="F180" s="146" t="s">
        <v>370</v>
      </c>
      <c r="G180" s="147" t="s">
        <v>173</v>
      </c>
      <c r="H180" s="148">
        <v>7</v>
      </c>
      <c r="I180" s="149"/>
      <c r="J180" s="150">
        <f t="shared" si="10"/>
        <v>0</v>
      </c>
      <c r="K180" s="146" t="s">
        <v>174</v>
      </c>
      <c r="L180" s="28"/>
      <c r="M180" s="151" t="s">
        <v>1</v>
      </c>
      <c r="N180" s="152" t="s">
        <v>47</v>
      </c>
      <c r="P180" s="140">
        <f t="shared" si="11"/>
        <v>0</v>
      </c>
      <c r="Q180" s="140">
        <v>0</v>
      </c>
      <c r="R180" s="140">
        <f t="shared" si="12"/>
        <v>0</v>
      </c>
      <c r="S180" s="140">
        <v>0</v>
      </c>
      <c r="T180" s="141">
        <f t="shared" si="13"/>
        <v>0</v>
      </c>
      <c r="AR180" s="142" t="s">
        <v>185</v>
      </c>
      <c r="AT180" s="142" t="s">
        <v>182</v>
      </c>
      <c r="AU180" s="142" t="s">
        <v>21</v>
      </c>
      <c r="AY180" s="13" t="s">
        <v>169</v>
      </c>
      <c r="BE180" s="143">
        <f t="shared" si="14"/>
        <v>0</v>
      </c>
      <c r="BF180" s="143">
        <f t="shared" si="15"/>
        <v>0</v>
      </c>
      <c r="BG180" s="143">
        <f t="shared" si="16"/>
        <v>0</v>
      </c>
      <c r="BH180" s="143">
        <f t="shared" si="17"/>
        <v>0</v>
      </c>
      <c r="BI180" s="143">
        <f t="shared" si="18"/>
        <v>0</v>
      </c>
      <c r="BJ180" s="13" t="s">
        <v>21</v>
      </c>
      <c r="BK180" s="143">
        <f t="shared" si="19"/>
        <v>0</v>
      </c>
      <c r="BL180" s="13" t="s">
        <v>185</v>
      </c>
      <c r="BM180" s="142" t="s">
        <v>371</v>
      </c>
    </row>
    <row r="181" spans="2:65" s="1" customFormat="1" ht="24.2" customHeight="1">
      <c r="B181" s="28"/>
      <c r="C181" s="144" t="s">
        <v>372</v>
      </c>
      <c r="D181" s="144" t="s">
        <v>182</v>
      </c>
      <c r="E181" s="145" t="s">
        <v>373</v>
      </c>
      <c r="F181" s="146" t="s">
        <v>374</v>
      </c>
      <c r="G181" s="147" t="s">
        <v>173</v>
      </c>
      <c r="H181" s="148">
        <v>4</v>
      </c>
      <c r="I181" s="149"/>
      <c r="J181" s="150">
        <f t="shared" si="10"/>
        <v>0</v>
      </c>
      <c r="K181" s="146" t="s">
        <v>174</v>
      </c>
      <c r="L181" s="28"/>
      <c r="M181" s="151" t="s">
        <v>1</v>
      </c>
      <c r="N181" s="152" t="s">
        <v>47</v>
      </c>
      <c r="P181" s="140">
        <f t="shared" si="11"/>
        <v>0</v>
      </c>
      <c r="Q181" s="140">
        <v>0</v>
      </c>
      <c r="R181" s="140">
        <f t="shared" si="12"/>
        <v>0</v>
      </c>
      <c r="S181" s="140">
        <v>0</v>
      </c>
      <c r="T181" s="141">
        <f t="shared" si="13"/>
        <v>0</v>
      </c>
      <c r="AR181" s="142" t="s">
        <v>187</v>
      </c>
      <c r="AT181" s="142" t="s">
        <v>182</v>
      </c>
      <c r="AU181" s="142" t="s">
        <v>21</v>
      </c>
      <c r="AY181" s="13" t="s">
        <v>169</v>
      </c>
      <c r="BE181" s="143">
        <f t="shared" si="14"/>
        <v>0</v>
      </c>
      <c r="BF181" s="143">
        <f t="shared" si="15"/>
        <v>0</v>
      </c>
      <c r="BG181" s="143">
        <f t="shared" si="16"/>
        <v>0</v>
      </c>
      <c r="BH181" s="143">
        <f t="shared" si="17"/>
        <v>0</v>
      </c>
      <c r="BI181" s="143">
        <f t="shared" si="18"/>
        <v>0</v>
      </c>
      <c r="BJ181" s="13" t="s">
        <v>21</v>
      </c>
      <c r="BK181" s="143">
        <f t="shared" si="19"/>
        <v>0</v>
      </c>
      <c r="BL181" s="13" t="s">
        <v>187</v>
      </c>
      <c r="BM181" s="142" t="s">
        <v>375</v>
      </c>
    </row>
    <row r="182" spans="2:65" s="1" customFormat="1" ht="16.5" customHeight="1">
      <c r="B182" s="28"/>
      <c r="C182" s="144" t="s">
        <v>376</v>
      </c>
      <c r="D182" s="144" t="s">
        <v>182</v>
      </c>
      <c r="E182" s="145" t="s">
        <v>377</v>
      </c>
      <c r="F182" s="146" t="s">
        <v>378</v>
      </c>
      <c r="G182" s="147" t="s">
        <v>173</v>
      </c>
      <c r="H182" s="148">
        <v>1</v>
      </c>
      <c r="I182" s="149"/>
      <c r="J182" s="150">
        <f t="shared" si="10"/>
        <v>0</v>
      </c>
      <c r="K182" s="146" t="s">
        <v>174</v>
      </c>
      <c r="L182" s="28"/>
      <c r="M182" s="151" t="s">
        <v>1</v>
      </c>
      <c r="N182" s="152" t="s">
        <v>47</v>
      </c>
      <c r="P182" s="140">
        <f t="shared" si="11"/>
        <v>0</v>
      </c>
      <c r="Q182" s="140">
        <v>0</v>
      </c>
      <c r="R182" s="140">
        <f t="shared" si="12"/>
        <v>0</v>
      </c>
      <c r="S182" s="140">
        <v>0</v>
      </c>
      <c r="T182" s="141">
        <f t="shared" si="13"/>
        <v>0</v>
      </c>
      <c r="AR182" s="142" t="s">
        <v>185</v>
      </c>
      <c r="AT182" s="142" t="s">
        <v>182</v>
      </c>
      <c r="AU182" s="142" t="s">
        <v>21</v>
      </c>
      <c r="AY182" s="13" t="s">
        <v>169</v>
      </c>
      <c r="BE182" s="143">
        <f t="shared" si="14"/>
        <v>0</v>
      </c>
      <c r="BF182" s="143">
        <f t="shared" si="15"/>
        <v>0</v>
      </c>
      <c r="BG182" s="143">
        <f t="shared" si="16"/>
        <v>0</v>
      </c>
      <c r="BH182" s="143">
        <f t="shared" si="17"/>
        <v>0</v>
      </c>
      <c r="BI182" s="143">
        <f t="shared" si="18"/>
        <v>0</v>
      </c>
      <c r="BJ182" s="13" t="s">
        <v>21</v>
      </c>
      <c r="BK182" s="143">
        <f t="shared" si="19"/>
        <v>0</v>
      </c>
      <c r="BL182" s="13" t="s">
        <v>185</v>
      </c>
      <c r="BM182" s="142" t="s">
        <v>379</v>
      </c>
    </row>
    <row r="183" spans="2:65" s="1" customFormat="1" ht="100.5" customHeight="1">
      <c r="B183" s="28"/>
      <c r="C183" s="144" t="s">
        <v>380</v>
      </c>
      <c r="D183" s="144" t="s">
        <v>182</v>
      </c>
      <c r="E183" s="145" t="s">
        <v>381</v>
      </c>
      <c r="F183" s="146" t="s">
        <v>382</v>
      </c>
      <c r="G183" s="147" t="s">
        <v>383</v>
      </c>
      <c r="H183" s="148">
        <v>20</v>
      </c>
      <c r="I183" s="149"/>
      <c r="J183" s="150">
        <f t="shared" si="10"/>
        <v>0</v>
      </c>
      <c r="K183" s="146" t="s">
        <v>174</v>
      </c>
      <c r="L183" s="28"/>
      <c r="M183" s="151" t="s">
        <v>1</v>
      </c>
      <c r="N183" s="152" t="s">
        <v>47</v>
      </c>
      <c r="P183" s="140">
        <f t="shared" si="11"/>
        <v>0</v>
      </c>
      <c r="Q183" s="140">
        <v>0</v>
      </c>
      <c r="R183" s="140">
        <f t="shared" si="12"/>
        <v>0</v>
      </c>
      <c r="S183" s="140">
        <v>0</v>
      </c>
      <c r="T183" s="141">
        <f t="shared" si="13"/>
        <v>0</v>
      </c>
      <c r="AR183" s="142" t="s">
        <v>21</v>
      </c>
      <c r="AT183" s="142" t="s">
        <v>182</v>
      </c>
      <c r="AU183" s="142" t="s">
        <v>21</v>
      </c>
      <c r="AY183" s="13" t="s">
        <v>169</v>
      </c>
      <c r="BE183" s="143">
        <f t="shared" si="14"/>
        <v>0</v>
      </c>
      <c r="BF183" s="143">
        <f t="shared" si="15"/>
        <v>0</v>
      </c>
      <c r="BG183" s="143">
        <f t="shared" si="16"/>
        <v>0</v>
      </c>
      <c r="BH183" s="143">
        <f t="shared" si="17"/>
        <v>0</v>
      </c>
      <c r="BI183" s="143">
        <f t="shared" si="18"/>
        <v>0</v>
      </c>
      <c r="BJ183" s="13" t="s">
        <v>21</v>
      </c>
      <c r="BK183" s="143">
        <f t="shared" si="19"/>
        <v>0</v>
      </c>
      <c r="BL183" s="13" t="s">
        <v>21</v>
      </c>
      <c r="BM183" s="142" t="s">
        <v>384</v>
      </c>
    </row>
    <row r="184" spans="2:65" s="11" customFormat="1" ht="25.9" customHeight="1">
      <c r="B184" s="120"/>
      <c r="D184" s="121" t="s">
        <v>81</v>
      </c>
      <c r="E184" s="122" t="s">
        <v>385</v>
      </c>
      <c r="F184" s="122" t="s">
        <v>386</v>
      </c>
      <c r="I184" s="123"/>
      <c r="J184" s="124">
        <f>BK184</f>
        <v>0</v>
      </c>
      <c r="L184" s="120"/>
      <c r="M184" s="125"/>
      <c r="P184" s="126">
        <f>SUM(P185:P232)</f>
        <v>0</v>
      </c>
      <c r="R184" s="126">
        <f>SUM(R185:R232)</f>
        <v>0</v>
      </c>
      <c r="T184" s="127">
        <f>SUM(T185:T232)</f>
        <v>0</v>
      </c>
      <c r="AR184" s="121" t="s">
        <v>21</v>
      </c>
      <c r="AT184" s="128" t="s">
        <v>81</v>
      </c>
      <c r="AU184" s="128" t="s">
        <v>82</v>
      </c>
      <c r="AY184" s="121" t="s">
        <v>169</v>
      </c>
      <c r="BK184" s="129">
        <f>SUM(BK185:BK232)</f>
        <v>0</v>
      </c>
    </row>
    <row r="185" spans="2:65" s="1" customFormat="1" ht="33" customHeight="1">
      <c r="B185" s="28"/>
      <c r="C185" s="130" t="s">
        <v>387</v>
      </c>
      <c r="D185" s="130" t="s">
        <v>170</v>
      </c>
      <c r="E185" s="131" t="s">
        <v>388</v>
      </c>
      <c r="F185" s="132" t="s">
        <v>389</v>
      </c>
      <c r="G185" s="133" t="s">
        <v>390</v>
      </c>
      <c r="H185" s="134">
        <v>2655</v>
      </c>
      <c r="I185" s="135"/>
      <c r="J185" s="136">
        <f t="shared" ref="J185:J232" si="20">ROUND(I185*H185,2)</f>
        <v>0</v>
      </c>
      <c r="K185" s="132" t="s">
        <v>174</v>
      </c>
      <c r="L185" s="137"/>
      <c r="M185" s="138" t="s">
        <v>1</v>
      </c>
      <c r="N185" s="139" t="s">
        <v>47</v>
      </c>
      <c r="P185" s="140">
        <f t="shared" ref="P185:P232" si="21">O185*H185</f>
        <v>0</v>
      </c>
      <c r="Q185" s="140">
        <v>0</v>
      </c>
      <c r="R185" s="140">
        <f t="shared" ref="R185:R232" si="22">Q185*H185</f>
        <v>0</v>
      </c>
      <c r="S185" s="140">
        <v>0</v>
      </c>
      <c r="T185" s="141">
        <f t="shared" ref="T185:T232" si="23">S185*H185</f>
        <v>0</v>
      </c>
      <c r="AR185" s="142" t="s">
        <v>190</v>
      </c>
      <c r="AT185" s="142" t="s">
        <v>170</v>
      </c>
      <c r="AU185" s="142" t="s">
        <v>21</v>
      </c>
      <c r="AY185" s="13" t="s">
        <v>169</v>
      </c>
      <c r="BE185" s="143">
        <f t="shared" ref="BE185:BE232" si="24">IF(N185="základní",J185,0)</f>
        <v>0</v>
      </c>
      <c r="BF185" s="143">
        <f t="shared" ref="BF185:BF232" si="25">IF(N185="snížená",J185,0)</f>
        <v>0</v>
      </c>
      <c r="BG185" s="143">
        <f t="shared" ref="BG185:BG232" si="26">IF(N185="zákl. přenesená",J185,0)</f>
        <v>0</v>
      </c>
      <c r="BH185" s="143">
        <f t="shared" ref="BH185:BH232" si="27">IF(N185="sníž. přenesená",J185,0)</f>
        <v>0</v>
      </c>
      <c r="BI185" s="143">
        <f t="shared" ref="BI185:BI232" si="28">IF(N185="nulová",J185,0)</f>
        <v>0</v>
      </c>
      <c r="BJ185" s="13" t="s">
        <v>21</v>
      </c>
      <c r="BK185" s="143">
        <f t="shared" ref="BK185:BK232" si="29">ROUND(I185*H185,2)</f>
        <v>0</v>
      </c>
      <c r="BL185" s="13" t="s">
        <v>190</v>
      </c>
      <c r="BM185" s="142" t="s">
        <v>391</v>
      </c>
    </row>
    <row r="186" spans="2:65" s="1" customFormat="1" ht="33" customHeight="1">
      <c r="B186" s="28"/>
      <c r="C186" s="130" t="s">
        <v>392</v>
      </c>
      <c r="D186" s="130" t="s">
        <v>170</v>
      </c>
      <c r="E186" s="131" t="s">
        <v>393</v>
      </c>
      <c r="F186" s="132" t="s">
        <v>394</v>
      </c>
      <c r="G186" s="133" t="s">
        <v>390</v>
      </c>
      <c r="H186" s="134">
        <v>1250</v>
      </c>
      <c r="I186" s="135"/>
      <c r="J186" s="136">
        <f t="shared" si="20"/>
        <v>0</v>
      </c>
      <c r="K186" s="132" t="s">
        <v>174</v>
      </c>
      <c r="L186" s="137"/>
      <c r="M186" s="138" t="s">
        <v>1</v>
      </c>
      <c r="N186" s="139" t="s">
        <v>47</v>
      </c>
      <c r="P186" s="140">
        <f t="shared" si="21"/>
        <v>0</v>
      </c>
      <c r="Q186" s="140">
        <v>0</v>
      </c>
      <c r="R186" s="140">
        <f t="shared" si="22"/>
        <v>0</v>
      </c>
      <c r="S186" s="140">
        <v>0</v>
      </c>
      <c r="T186" s="141">
        <f t="shared" si="23"/>
        <v>0</v>
      </c>
      <c r="AR186" s="142" t="s">
        <v>190</v>
      </c>
      <c r="AT186" s="142" t="s">
        <v>170</v>
      </c>
      <c r="AU186" s="142" t="s">
        <v>21</v>
      </c>
      <c r="AY186" s="13" t="s">
        <v>169</v>
      </c>
      <c r="BE186" s="143">
        <f t="shared" si="24"/>
        <v>0</v>
      </c>
      <c r="BF186" s="143">
        <f t="shared" si="25"/>
        <v>0</v>
      </c>
      <c r="BG186" s="143">
        <f t="shared" si="26"/>
        <v>0</v>
      </c>
      <c r="BH186" s="143">
        <f t="shared" si="27"/>
        <v>0</v>
      </c>
      <c r="BI186" s="143">
        <f t="shared" si="28"/>
        <v>0</v>
      </c>
      <c r="BJ186" s="13" t="s">
        <v>21</v>
      </c>
      <c r="BK186" s="143">
        <f t="shared" si="29"/>
        <v>0</v>
      </c>
      <c r="BL186" s="13" t="s">
        <v>190</v>
      </c>
      <c r="BM186" s="142" t="s">
        <v>395</v>
      </c>
    </row>
    <row r="187" spans="2:65" s="1" customFormat="1" ht="33" customHeight="1">
      <c r="B187" s="28"/>
      <c r="C187" s="130" t="s">
        <v>396</v>
      </c>
      <c r="D187" s="130" t="s">
        <v>170</v>
      </c>
      <c r="E187" s="131" t="s">
        <v>397</v>
      </c>
      <c r="F187" s="132" t="s">
        <v>398</v>
      </c>
      <c r="G187" s="133" t="s">
        <v>390</v>
      </c>
      <c r="H187" s="134">
        <v>3682</v>
      </c>
      <c r="I187" s="135"/>
      <c r="J187" s="136">
        <f t="shared" si="20"/>
        <v>0</v>
      </c>
      <c r="K187" s="132" t="s">
        <v>174</v>
      </c>
      <c r="L187" s="137"/>
      <c r="M187" s="138" t="s">
        <v>1</v>
      </c>
      <c r="N187" s="139" t="s">
        <v>47</v>
      </c>
      <c r="P187" s="140">
        <f t="shared" si="21"/>
        <v>0</v>
      </c>
      <c r="Q187" s="140">
        <v>0</v>
      </c>
      <c r="R187" s="140">
        <f t="shared" si="22"/>
        <v>0</v>
      </c>
      <c r="S187" s="140">
        <v>0</v>
      </c>
      <c r="T187" s="141">
        <f t="shared" si="23"/>
        <v>0</v>
      </c>
      <c r="AR187" s="142" t="s">
        <v>190</v>
      </c>
      <c r="AT187" s="142" t="s">
        <v>170</v>
      </c>
      <c r="AU187" s="142" t="s">
        <v>21</v>
      </c>
      <c r="AY187" s="13" t="s">
        <v>169</v>
      </c>
      <c r="BE187" s="143">
        <f t="shared" si="24"/>
        <v>0</v>
      </c>
      <c r="BF187" s="143">
        <f t="shared" si="25"/>
        <v>0</v>
      </c>
      <c r="BG187" s="143">
        <f t="shared" si="26"/>
        <v>0</v>
      </c>
      <c r="BH187" s="143">
        <f t="shared" si="27"/>
        <v>0</v>
      </c>
      <c r="BI187" s="143">
        <f t="shared" si="28"/>
        <v>0</v>
      </c>
      <c r="BJ187" s="13" t="s">
        <v>21</v>
      </c>
      <c r="BK187" s="143">
        <f t="shared" si="29"/>
        <v>0</v>
      </c>
      <c r="BL187" s="13" t="s">
        <v>190</v>
      </c>
      <c r="BM187" s="142" t="s">
        <v>399</v>
      </c>
    </row>
    <row r="188" spans="2:65" s="1" customFormat="1" ht="33" customHeight="1">
      <c r="B188" s="28"/>
      <c r="C188" s="130" t="s">
        <v>400</v>
      </c>
      <c r="D188" s="130" t="s">
        <v>170</v>
      </c>
      <c r="E188" s="131" t="s">
        <v>401</v>
      </c>
      <c r="F188" s="132" t="s">
        <v>402</v>
      </c>
      <c r="G188" s="133" t="s">
        <v>390</v>
      </c>
      <c r="H188" s="134">
        <v>1310</v>
      </c>
      <c r="I188" s="135"/>
      <c r="J188" s="136">
        <f t="shared" si="20"/>
        <v>0</v>
      </c>
      <c r="K188" s="132" t="s">
        <v>174</v>
      </c>
      <c r="L188" s="137"/>
      <c r="M188" s="138" t="s">
        <v>1</v>
      </c>
      <c r="N188" s="139" t="s">
        <v>47</v>
      </c>
      <c r="P188" s="140">
        <f t="shared" si="21"/>
        <v>0</v>
      </c>
      <c r="Q188" s="140">
        <v>0</v>
      </c>
      <c r="R188" s="140">
        <f t="shared" si="22"/>
        <v>0</v>
      </c>
      <c r="S188" s="140">
        <v>0</v>
      </c>
      <c r="T188" s="141">
        <f t="shared" si="23"/>
        <v>0</v>
      </c>
      <c r="AR188" s="142" t="s">
        <v>190</v>
      </c>
      <c r="AT188" s="142" t="s">
        <v>170</v>
      </c>
      <c r="AU188" s="142" t="s">
        <v>21</v>
      </c>
      <c r="AY188" s="13" t="s">
        <v>169</v>
      </c>
      <c r="BE188" s="143">
        <f t="shared" si="24"/>
        <v>0</v>
      </c>
      <c r="BF188" s="143">
        <f t="shared" si="25"/>
        <v>0</v>
      </c>
      <c r="BG188" s="143">
        <f t="shared" si="26"/>
        <v>0</v>
      </c>
      <c r="BH188" s="143">
        <f t="shared" si="27"/>
        <v>0</v>
      </c>
      <c r="BI188" s="143">
        <f t="shared" si="28"/>
        <v>0</v>
      </c>
      <c r="BJ188" s="13" t="s">
        <v>21</v>
      </c>
      <c r="BK188" s="143">
        <f t="shared" si="29"/>
        <v>0</v>
      </c>
      <c r="BL188" s="13" t="s">
        <v>190</v>
      </c>
      <c r="BM188" s="142" t="s">
        <v>403</v>
      </c>
    </row>
    <row r="189" spans="2:65" s="1" customFormat="1" ht="33" customHeight="1">
      <c r="B189" s="28"/>
      <c r="C189" s="130" t="s">
        <v>404</v>
      </c>
      <c r="D189" s="130" t="s">
        <v>170</v>
      </c>
      <c r="E189" s="131" t="s">
        <v>405</v>
      </c>
      <c r="F189" s="132" t="s">
        <v>406</v>
      </c>
      <c r="G189" s="133" t="s">
        <v>390</v>
      </c>
      <c r="H189" s="134">
        <v>540</v>
      </c>
      <c r="I189" s="135"/>
      <c r="J189" s="136">
        <f t="shared" si="20"/>
        <v>0</v>
      </c>
      <c r="K189" s="132" t="s">
        <v>174</v>
      </c>
      <c r="L189" s="137"/>
      <c r="M189" s="138" t="s">
        <v>1</v>
      </c>
      <c r="N189" s="139" t="s">
        <v>47</v>
      </c>
      <c r="P189" s="140">
        <f t="shared" si="21"/>
        <v>0</v>
      </c>
      <c r="Q189" s="140">
        <v>0</v>
      </c>
      <c r="R189" s="140">
        <f t="shared" si="22"/>
        <v>0</v>
      </c>
      <c r="S189" s="140">
        <v>0</v>
      </c>
      <c r="T189" s="141">
        <f t="shared" si="23"/>
        <v>0</v>
      </c>
      <c r="AR189" s="142" t="s">
        <v>175</v>
      </c>
      <c r="AT189" s="142" t="s">
        <v>170</v>
      </c>
      <c r="AU189" s="142" t="s">
        <v>21</v>
      </c>
      <c r="AY189" s="13" t="s">
        <v>169</v>
      </c>
      <c r="BE189" s="143">
        <f t="shared" si="24"/>
        <v>0</v>
      </c>
      <c r="BF189" s="143">
        <f t="shared" si="25"/>
        <v>0</v>
      </c>
      <c r="BG189" s="143">
        <f t="shared" si="26"/>
        <v>0</v>
      </c>
      <c r="BH189" s="143">
        <f t="shared" si="27"/>
        <v>0</v>
      </c>
      <c r="BI189" s="143">
        <f t="shared" si="28"/>
        <v>0</v>
      </c>
      <c r="BJ189" s="13" t="s">
        <v>21</v>
      </c>
      <c r="BK189" s="143">
        <f t="shared" si="29"/>
        <v>0</v>
      </c>
      <c r="BL189" s="13" t="s">
        <v>176</v>
      </c>
      <c r="BM189" s="142" t="s">
        <v>407</v>
      </c>
    </row>
    <row r="190" spans="2:65" s="1" customFormat="1" ht="33" customHeight="1">
      <c r="B190" s="28"/>
      <c r="C190" s="130" t="s">
        <v>408</v>
      </c>
      <c r="D190" s="130" t="s">
        <v>170</v>
      </c>
      <c r="E190" s="131" t="s">
        <v>409</v>
      </c>
      <c r="F190" s="132" t="s">
        <v>410</v>
      </c>
      <c r="G190" s="133" t="s">
        <v>390</v>
      </c>
      <c r="H190" s="134">
        <v>995</v>
      </c>
      <c r="I190" s="135"/>
      <c r="J190" s="136">
        <f t="shared" si="20"/>
        <v>0</v>
      </c>
      <c r="K190" s="132" t="s">
        <v>174</v>
      </c>
      <c r="L190" s="137"/>
      <c r="M190" s="138" t="s">
        <v>1</v>
      </c>
      <c r="N190" s="139" t="s">
        <v>47</v>
      </c>
      <c r="P190" s="140">
        <f t="shared" si="21"/>
        <v>0</v>
      </c>
      <c r="Q190" s="140">
        <v>0</v>
      </c>
      <c r="R190" s="140">
        <f t="shared" si="22"/>
        <v>0</v>
      </c>
      <c r="S190" s="140">
        <v>0</v>
      </c>
      <c r="T190" s="141">
        <f t="shared" si="23"/>
        <v>0</v>
      </c>
      <c r="AR190" s="142" t="s">
        <v>190</v>
      </c>
      <c r="AT190" s="142" t="s">
        <v>170</v>
      </c>
      <c r="AU190" s="142" t="s">
        <v>21</v>
      </c>
      <c r="AY190" s="13" t="s">
        <v>169</v>
      </c>
      <c r="BE190" s="143">
        <f t="shared" si="24"/>
        <v>0</v>
      </c>
      <c r="BF190" s="143">
        <f t="shared" si="25"/>
        <v>0</v>
      </c>
      <c r="BG190" s="143">
        <f t="shared" si="26"/>
        <v>0</v>
      </c>
      <c r="BH190" s="143">
        <f t="shared" si="27"/>
        <v>0</v>
      </c>
      <c r="BI190" s="143">
        <f t="shared" si="28"/>
        <v>0</v>
      </c>
      <c r="BJ190" s="13" t="s">
        <v>21</v>
      </c>
      <c r="BK190" s="143">
        <f t="shared" si="29"/>
        <v>0</v>
      </c>
      <c r="BL190" s="13" t="s">
        <v>190</v>
      </c>
      <c r="BM190" s="142" t="s">
        <v>411</v>
      </c>
    </row>
    <row r="191" spans="2:65" s="1" customFormat="1" ht="33" customHeight="1">
      <c r="B191" s="28"/>
      <c r="C191" s="130" t="s">
        <v>412</v>
      </c>
      <c r="D191" s="130" t="s">
        <v>170</v>
      </c>
      <c r="E191" s="131" t="s">
        <v>413</v>
      </c>
      <c r="F191" s="132" t="s">
        <v>414</v>
      </c>
      <c r="G191" s="133" t="s">
        <v>390</v>
      </c>
      <c r="H191" s="134">
        <v>80</v>
      </c>
      <c r="I191" s="135"/>
      <c r="J191" s="136">
        <f t="shared" si="20"/>
        <v>0</v>
      </c>
      <c r="K191" s="132" t="s">
        <v>174</v>
      </c>
      <c r="L191" s="137"/>
      <c r="M191" s="138" t="s">
        <v>1</v>
      </c>
      <c r="N191" s="139" t="s">
        <v>47</v>
      </c>
      <c r="P191" s="140">
        <f t="shared" si="21"/>
        <v>0</v>
      </c>
      <c r="Q191" s="140">
        <v>0</v>
      </c>
      <c r="R191" s="140">
        <f t="shared" si="22"/>
        <v>0</v>
      </c>
      <c r="S191" s="140">
        <v>0</v>
      </c>
      <c r="T191" s="141">
        <f t="shared" si="23"/>
        <v>0</v>
      </c>
      <c r="AR191" s="142" t="s">
        <v>190</v>
      </c>
      <c r="AT191" s="142" t="s">
        <v>170</v>
      </c>
      <c r="AU191" s="142" t="s">
        <v>21</v>
      </c>
      <c r="AY191" s="13" t="s">
        <v>169</v>
      </c>
      <c r="BE191" s="143">
        <f t="shared" si="24"/>
        <v>0</v>
      </c>
      <c r="BF191" s="143">
        <f t="shared" si="25"/>
        <v>0</v>
      </c>
      <c r="BG191" s="143">
        <f t="shared" si="26"/>
        <v>0</v>
      </c>
      <c r="BH191" s="143">
        <f t="shared" si="27"/>
        <v>0</v>
      </c>
      <c r="BI191" s="143">
        <f t="shared" si="28"/>
        <v>0</v>
      </c>
      <c r="BJ191" s="13" t="s">
        <v>21</v>
      </c>
      <c r="BK191" s="143">
        <f t="shared" si="29"/>
        <v>0</v>
      </c>
      <c r="BL191" s="13" t="s">
        <v>190</v>
      </c>
      <c r="BM191" s="142" t="s">
        <v>415</v>
      </c>
    </row>
    <row r="192" spans="2:65" s="1" customFormat="1" ht="33" customHeight="1">
      <c r="B192" s="28"/>
      <c r="C192" s="144" t="s">
        <v>416</v>
      </c>
      <c r="D192" s="144" t="s">
        <v>182</v>
      </c>
      <c r="E192" s="145" t="s">
        <v>417</v>
      </c>
      <c r="F192" s="146" t="s">
        <v>418</v>
      </c>
      <c r="G192" s="147" t="s">
        <v>390</v>
      </c>
      <c r="H192" s="148">
        <v>230</v>
      </c>
      <c r="I192" s="149"/>
      <c r="J192" s="150">
        <f t="shared" si="20"/>
        <v>0</v>
      </c>
      <c r="K192" s="146" t="s">
        <v>174</v>
      </c>
      <c r="L192" s="28"/>
      <c r="M192" s="151" t="s">
        <v>1</v>
      </c>
      <c r="N192" s="152" t="s">
        <v>47</v>
      </c>
      <c r="P192" s="140">
        <f t="shared" si="21"/>
        <v>0</v>
      </c>
      <c r="Q192" s="140">
        <v>0</v>
      </c>
      <c r="R192" s="140">
        <f t="shared" si="22"/>
        <v>0</v>
      </c>
      <c r="S192" s="140">
        <v>0</v>
      </c>
      <c r="T192" s="141">
        <f t="shared" si="23"/>
        <v>0</v>
      </c>
      <c r="AR192" s="142" t="s">
        <v>185</v>
      </c>
      <c r="AT192" s="142" t="s">
        <v>182</v>
      </c>
      <c r="AU192" s="142" t="s">
        <v>21</v>
      </c>
      <c r="AY192" s="13" t="s">
        <v>169</v>
      </c>
      <c r="BE192" s="143">
        <f t="shared" si="24"/>
        <v>0</v>
      </c>
      <c r="BF192" s="143">
        <f t="shared" si="25"/>
        <v>0</v>
      </c>
      <c r="BG192" s="143">
        <f t="shared" si="26"/>
        <v>0</v>
      </c>
      <c r="BH192" s="143">
        <f t="shared" si="27"/>
        <v>0</v>
      </c>
      <c r="BI192" s="143">
        <f t="shared" si="28"/>
        <v>0</v>
      </c>
      <c r="BJ192" s="13" t="s">
        <v>21</v>
      </c>
      <c r="BK192" s="143">
        <f t="shared" si="29"/>
        <v>0</v>
      </c>
      <c r="BL192" s="13" t="s">
        <v>185</v>
      </c>
      <c r="BM192" s="142" t="s">
        <v>419</v>
      </c>
    </row>
    <row r="193" spans="2:65" s="1" customFormat="1" ht="24.2" customHeight="1">
      <c r="B193" s="28"/>
      <c r="C193" s="130" t="s">
        <v>420</v>
      </c>
      <c r="D193" s="130" t="s">
        <v>170</v>
      </c>
      <c r="E193" s="131" t="s">
        <v>421</v>
      </c>
      <c r="F193" s="132" t="s">
        <v>422</v>
      </c>
      <c r="G193" s="133" t="s">
        <v>390</v>
      </c>
      <c r="H193" s="134">
        <v>11860</v>
      </c>
      <c r="I193" s="135"/>
      <c r="J193" s="136">
        <f t="shared" si="20"/>
        <v>0</v>
      </c>
      <c r="K193" s="132" t="s">
        <v>174</v>
      </c>
      <c r="L193" s="137"/>
      <c r="M193" s="138" t="s">
        <v>1</v>
      </c>
      <c r="N193" s="139" t="s">
        <v>47</v>
      </c>
      <c r="P193" s="140">
        <f t="shared" si="21"/>
        <v>0</v>
      </c>
      <c r="Q193" s="140">
        <v>0</v>
      </c>
      <c r="R193" s="140">
        <f t="shared" si="22"/>
        <v>0</v>
      </c>
      <c r="S193" s="140">
        <v>0</v>
      </c>
      <c r="T193" s="141">
        <f t="shared" si="23"/>
        <v>0</v>
      </c>
      <c r="AR193" s="142" t="s">
        <v>190</v>
      </c>
      <c r="AT193" s="142" t="s">
        <v>170</v>
      </c>
      <c r="AU193" s="142" t="s">
        <v>21</v>
      </c>
      <c r="AY193" s="13" t="s">
        <v>169</v>
      </c>
      <c r="BE193" s="143">
        <f t="shared" si="24"/>
        <v>0</v>
      </c>
      <c r="BF193" s="143">
        <f t="shared" si="25"/>
        <v>0</v>
      </c>
      <c r="BG193" s="143">
        <f t="shared" si="26"/>
        <v>0</v>
      </c>
      <c r="BH193" s="143">
        <f t="shared" si="27"/>
        <v>0</v>
      </c>
      <c r="BI193" s="143">
        <f t="shared" si="28"/>
        <v>0</v>
      </c>
      <c r="BJ193" s="13" t="s">
        <v>21</v>
      </c>
      <c r="BK193" s="143">
        <f t="shared" si="29"/>
        <v>0</v>
      </c>
      <c r="BL193" s="13" t="s">
        <v>190</v>
      </c>
      <c r="BM193" s="142" t="s">
        <v>423</v>
      </c>
    </row>
    <row r="194" spans="2:65" s="1" customFormat="1" ht="78" customHeight="1">
      <c r="B194" s="28"/>
      <c r="C194" s="144" t="s">
        <v>424</v>
      </c>
      <c r="D194" s="144" t="s">
        <v>182</v>
      </c>
      <c r="E194" s="145" t="s">
        <v>425</v>
      </c>
      <c r="F194" s="146" t="s">
        <v>426</v>
      </c>
      <c r="G194" s="147" t="s">
        <v>173</v>
      </c>
      <c r="H194" s="148">
        <v>6</v>
      </c>
      <c r="I194" s="149"/>
      <c r="J194" s="150">
        <f t="shared" si="20"/>
        <v>0</v>
      </c>
      <c r="K194" s="146" t="s">
        <v>174</v>
      </c>
      <c r="L194" s="28"/>
      <c r="M194" s="151" t="s">
        <v>1</v>
      </c>
      <c r="N194" s="152" t="s">
        <v>47</v>
      </c>
      <c r="P194" s="140">
        <f t="shared" si="21"/>
        <v>0</v>
      </c>
      <c r="Q194" s="140">
        <v>0</v>
      </c>
      <c r="R194" s="140">
        <f t="shared" si="22"/>
        <v>0</v>
      </c>
      <c r="S194" s="140">
        <v>0</v>
      </c>
      <c r="T194" s="141">
        <f t="shared" si="23"/>
        <v>0</v>
      </c>
      <c r="AR194" s="142" t="s">
        <v>185</v>
      </c>
      <c r="AT194" s="142" t="s">
        <v>182</v>
      </c>
      <c r="AU194" s="142" t="s">
        <v>21</v>
      </c>
      <c r="AY194" s="13" t="s">
        <v>169</v>
      </c>
      <c r="BE194" s="143">
        <f t="shared" si="24"/>
        <v>0</v>
      </c>
      <c r="BF194" s="143">
        <f t="shared" si="25"/>
        <v>0</v>
      </c>
      <c r="BG194" s="143">
        <f t="shared" si="26"/>
        <v>0</v>
      </c>
      <c r="BH194" s="143">
        <f t="shared" si="27"/>
        <v>0</v>
      </c>
      <c r="BI194" s="143">
        <f t="shared" si="28"/>
        <v>0</v>
      </c>
      <c r="BJ194" s="13" t="s">
        <v>21</v>
      </c>
      <c r="BK194" s="143">
        <f t="shared" si="29"/>
        <v>0</v>
      </c>
      <c r="BL194" s="13" t="s">
        <v>185</v>
      </c>
      <c r="BM194" s="142" t="s">
        <v>427</v>
      </c>
    </row>
    <row r="195" spans="2:65" s="1" customFormat="1" ht="66.75" customHeight="1">
      <c r="B195" s="28"/>
      <c r="C195" s="144" t="s">
        <v>428</v>
      </c>
      <c r="D195" s="144" t="s">
        <v>182</v>
      </c>
      <c r="E195" s="145" t="s">
        <v>429</v>
      </c>
      <c r="F195" s="146" t="s">
        <v>430</v>
      </c>
      <c r="G195" s="147" t="s">
        <v>173</v>
      </c>
      <c r="H195" s="148">
        <v>2</v>
      </c>
      <c r="I195" s="149"/>
      <c r="J195" s="150">
        <f t="shared" si="20"/>
        <v>0</v>
      </c>
      <c r="K195" s="146" t="s">
        <v>174</v>
      </c>
      <c r="L195" s="28"/>
      <c r="M195" s="151" t="s">
        <v>1</v>
      </c>
      <c r="N195" s="152" t="s">
        <v>47</v>
      </c>
      <c r="P195" s="140">
        <f t="shared" si="21"/>
        <v>0</v>
      </c>
      <c r="Q195" s="140">
        <v>0</v>
      </c>
      <c r="R195" s="140">
        <f t="shared" si="22"/>
        <v>0</v>
      </c>
      <c r="S195" s="140">
        <v>0</v>
      </c>
      <c r="T195" s="141">
        <f t="shared" si="23"/>
        <v>0</v>
      </c>
      <c r="AR195" s="142" t="s">
        <v>185</v>
      </c>
      <c r="AT195" s="142" t="s">
        <v>182</v>
      </c>
      <c r="AU195" s="142" t="s">
        <v>21</v>
      </c>
      <c r="AY195" s="13" t="s">
        <v>169</v>
      </c>
      <c r="BE195" s="143">
        <f t="shared" si="24"/>
        <v>0</v>
      </c>
      <c r="BF195" s="143">
        <f t="shared" si="25"/>
        <v>0</v>
      </c>
      <c r="BG195" s="143">
        <f t="shared" si="26"/>
        <v>0</v>
      </c>
      <c r="BH195" s="143">
        <f t="shared" si="27"/>
        <v>0</v>
      </c>
      <c r="BI195" s="143">
        <f t="shared" si="28"/>
        <v>0</v>
      </c>
      <c r="BJ195" s="13" t="s">
        <v>21</v>
      </c>
      <c r="BK195" s="143">
        <f t="shared" si="29"/>
        <v>0</v>
      </c>
      <c r="BL195" s="13" t="s">
        <v>185</v>
      </c>
      <c r="BM195" s="142" t="s">
        <v>431</v>
      </c>
    </row>
    <row r="196" spans="2:65" s="1" customFormat="1" ht="21.75" customHeight="1">
      <c r="B196" s="28"/>
      <c r="C196" s="130" t="s">
        <v>176</v>
      </c>
      <c r="D196" s="130" t="s">
        <v>170</v>
      </c>
      <c r="E196" s="131" t="s">
        <v>432</v>
      </c>
      <c r="F196" s="132" t="s">
        <v>433</v>
      </c>
      <c r="G196" s="133" t="s">
        <v>173</v>
      </c>
      <c r="H196" s="134">
        <v>7</v>
      </c>
      <c r="I196" s="135"/>
      <c r="J196" s="136">
        <f t="shared" si="20"/>
        <v>0</v>
      </c>
      <c r="K196" s="132" t="s">
        <v>174</v>
      </c>
      <c r="L196" s="137"/>
      <c r="M196" s="138" t="s">
        <v>1</v>
      </c>
      <c r="N196" s="139" t="s">
        <v>47</v>
      </c>
      <c r="P196" s="140">
        <f t="shared" si="21"/>
        <v>0</v>
      </c>
      <c r="Q196" s="140">
        <v>0</v>
      </c>
      <c r="R196" s="140">
        <f t="shared" si="22"/>
        <v>0</v>
      </c>
      <c r="S196" s="140">
        <v>0</v>
      </c>
      <c r="T196" s="141">
        <f t="shared" si="23"/>
        <v>0</v>
      </c>
      <c r="AR196" s="142" t="s">
        <v>190</v>
      </c>
      <c r="AT196" s="142" t="s">
        <v>170</v>
      </c>
      <c r="AU196" s="142" t="s">
        <v>21</v>
      </c>
      <c r="AY196" s="13" t="s">
        <v>169</v>
      </c>
      <c r="BE196" s="143">
        <f t="shared" si="24"/>
        <v>0</v>
      </c>
      <c r="BF196" s="143">
        <f t="shared" si="25"/>
        <v>0</v>
      </c>
      <c r="BG196" s="143">
        <f t="shared" si="26"/>
        <v>0</v>
      </c>
      <c r="BH196" s="143">
        <f t="shared" si="27"/>
        <v>0</v>
      </c>
      <c r="BI196" s="143">
        <f t="shared" si="28"/>
        <v>0</v>
      </c>
      <c r="BJ196" s="13" t="s">
        <v>21</v>
      </c>
      <c r="BK196" s="143">
        <f t="shared" si="29"/>
        <v>0</v>
      </c>
      <c r="BL196" s="13" t="s">
        <v>190</v>
      </c>
      <c r="BM196" s="142" t="s">
        <v>434</v>
      </c>
    </row>
    <row r="197" spans="2:65" s="1" customFormat="1" ht="62.65" customHeight="1">
      <c r="B197" s="28"/>
      <c r="C197" s="144" t="s">
        <v>435</v>
      </c>
      <c r="D197" s="144" t="s">
        <v>182</v>
      </c>
      <c r="E197" s="145" t="s">
        <v>436</v>
      </c>
      <c r="F197" s="146" t="s">
        <v>437</v>
      </c>
      <c r="G197" s="147" t="s">
        <v>173</v>
      </c>
      <c r="H197" s="148">
        <v>7</v>
      </c>
      <c r="I197" s="149"/>
      <c r="J197" s="150">
        <f t="shared" si="20"/>
        <v>0</v>
      </c>
      <c r="K197" s="146" t="s">
        <v>174</v>
      </c>
      <c r="L197" s="28"/>
      <c r="M197" s="151" t="s">
        <v>1</v>
      </c>
      <c r="N197" s="152" t="s">
        <v>47</v>
      </c>
      <c r="P197" s="140">
        <f t="shared" si="21"/>
        <v>0</v>
      </c>
      <c r="Q197" s="140">
        <v>0</v>
      </c>
      <c r="R197" s="140">
        <f t="shared" si="22"/>
        <v>0</v>
      </c>
      <c r="S197" s="140">
        <v>0</v>
      </c>
      <c r="T197" s="141">
        <f t="shared" si="23"/>
        <v>0</v>
      </c>
      <c r="AR197" s="142" t="s">
        <v>185</v>
      </c>
      <c r="AT197" s="142" t="s">
        <v>182</v>
      </c>
      <c r="AU197" s="142" t="s">
        <v>21</v>
      </c>
      <c r="AY197" s="13" t="s">
        <v>169</v>
      </c>
      <c r="BE197" s="143">
        <f t="shared" si="24"/>
        <v>0</v>
      </c>
      <c r="BF197" s="143">
        <f t="shared" si="25"/>
        <v>0</v>
      </c>
      <c r="BG197" s="143">
        <f t="shared" si="26"/>
        <v>0</v>
      </c>
      <c r="BH197" s="143">
        <f t="shared" si="27"/>
        <v>0</v>
      </c>
      <c r="BI197" s="143">
        <f t="shared" si="28"/>
        <v>0</v>
      </c>
      <c r="BJ197" s="13" t="s">
        <v>21</v>
      </c>
      <c r="BK197" s="143">
        <f t="shared" si="29"/>
        <v>0</v>
      </c>
      <c r="BL197" s="13" t="s">
        <v>185</v>
      </c>
      <c r="BM197" s="142" t="s">
        <v>438</v>
      </c>
    </row>
    <row r="198" spans="2:65" s="1" customFormat="1" ht="49.15" customHeight="1">
      <c r="B198" s="28"/>
      <c r="C198" s="130" t="s">
        <v>439</v>
      </c>
      <c r="D198" s="130" t="s">
        <v>170</v>
      </c>
      <c r="E198" s="131" t="s">
        <v>440</v>
      </c>
      <c r="F198" s="132" t="s">
        <v>441</v>
      </c>
      <c r="G198" s="133" t="s">
        <v>173</v>
      </c>
      <c r="H198" s="134">
        <v>490</v>
      </c>
      <c r="I198" s="135"/>
      <c r="J198" s="136">
        <f t="shared" si="20"/>
        <v>0</v>
      </c>
      <c r="K198" s="132" t="s">
        <v>174</v>
      </c>
      <c r="L198" s="137"/>
      <c r="M198" s="138" t="s">
        <v>1</v>
      </c>
      <c r="N198" s="139" t="s">
        <v>47</v>
      </c>
      <c r="P198" s="140">
        <f t="shared" si="21"/>
        <v>0</v>
      </c>
      <c r="Q198" s="140">
        <v>0</v>
      </c>
      <c r="R198" s="140">
        <f t="shared" si="22"/>
        <v>0</v>
      </c>
      <c r="S198" s="140">
        <v>0</v>
      </c>
      <c r="T198" s="141">
        <f t="shared" si="23"/>
        <v>0</v>
      </c>
      <c r="AR198" s="142" t="s">
        <v>190</v>
      </c>
      <c r="AT198" s="142" t="s">
        <v>170</v>
      </c>
      <c r="AU198" s="142" t="s">
        <v>21</v>
      </c>
      <c r="AY198" s="13" t="s">
        <v>169</v>
      </c>
      <c r="BE198" s="143">
        <f t="shared" si="24"/>
        <v>0</v>
      </c>
      <c r="BF198" s="143">
        <f t="shared" si="25"/>
        <v>0</v>
      </c>
      <c r="BG198" s="143">
        <f t="shared" si="26"/>
        <v>0</v>
      </c>
      <c r="BH198" s="143">
        <f t="shared" si="27"/>
        <v>0</v>
      </c>
      <c r="BI198" s="143">
        <f t="shared" si="28"/>
        <v>0</v>
      </c>
      <c r="BJ198" s="13" t="s">
        <v>21</v>
      </c>
      <c r="BK198" s="143">
        <f t="shared" si="29"/>
        <v>0</v>
      </c>
      <c r="BL198" s="13" t="s">
        <v>190</v>
      </c>
      <c r="BM198" s="142" t="s">
        <v>442</v>
      </c>
    </row>
    <row r="199" spans="2:65" s="1" customFormat="1" ht="49.15" customHeight="1">
      <c r="B199" s="28"/>
      <c r="C199" s="130" t="s">
        <v>443</v>
      </c>
      <c r="D199" s="130" t="s">
        <v>170</v>
      </c>
      <c r="E199" s="131" t="s">
        <v>444</v>
      </c>
      <c r="F199" s="132" t="s">
        <v>445</v>
      </c>
      <c r="G199" s="133" t="s">
        <v>173</v>
      </c>
      <c r="H199" s="134">
        <v>5</v>
      </c>
      <c r="I199" s="135"/>
      <c r="J199" s="136">
        <f t="shared" si="20"/>
        <v>0</v>
      </c>
      <c r="K199" s="132" t="s">
        <v>174</v>
      </c>
      <c r="L199" s="137"/>
      <c r="M199" s="138" t="s">
        <v>1</v>
      </c>
      <c r="N199" s="139" t="s">
        <v>47</v>
      </c>
      <c r="P199" s="140">
        <f t="shared" si="21"/>
        <v>0</v>
      </c>
      <c r="Q199" s="140">
        <v>0</v>
      </c>
      <c r="R199" s="140">
        <f t="shared" si="22"/>
        <v>0</v>
      </c>
      <c r="S199" s="140">
        <v>0</v>
      </c>
      <c r="T199" s="141">
        <f t="shared" si="23"/>
        <v>0</v>
      </c>
      <c r="AR199" s="142" t="s">
        <v>190</v>
      </c>
      <c r="AT199" s="142" t="s">
        <v>170</v>
      </c>
      <c r="AU199" s="142" t="s">
        <v>21</v>
      </c>
      <c r="AY199" s="13" t="s">
        <v>169</v>
      </c>
      <c r="BE199" s="143">
        <f t="shared" si="24"/>
        <v>0</v>
      </c>
      <c r="BF199" s="143">
        <f t="shared" si="25"/>
        <v>0</v>
      </c>
      <c r="BG199" s="143">
        <f t="shared" si="26"/>
        <v>0</v>
      </c>
      <c r="BH199" s="143">
        <f t="shared" si="27"/>
        <v>0</v>
      </c>
      <c r="BI199" s="143">
        <f t="shared" si="28"/>
        <v>0</v>
      </c>
      <c r="BJ199" s="13" t="s">
        <v>21</v>
      </c>
      <c r="BK199" s="143">
        <f t="shared" si="29"/>
        <v>0</v>
      </c>
      <c r="BL199" s="13" t="s">
        <v>190</v>
      </c>
      <c r="BM199" s="142" t="s">
        <v>446</v>
      </c>
    </row>
    <row r="200" spans="2:65" s="1" customFormat="1" ht="49.15" customHeight="1">
      <c r="B200" s="28"/>
      <c r="C200" s="130" t="s">
        <v>447</v>
      </c>
      <c r="D200" s="130" t="s">
        <v>170</v>
      </c>
      <c r="E200" s="131" t="s">
        <v>448</v>
      </c>
      <c r="F200" s="132" t="s">
        <v>449</v>
      </c>
      <c r="G200" s="133" t="s">
        <v>173</v>
      </c>
      <c r="H200" s="134">
        <v>2</v>
      </c>
      <c r="I200" s="135"/>
      <c r="J200" s="136">
        <f t="shared" si="20"/>
        <v>0</v>
      </c>
      <c r="K200" s="132" t="s">
        <v>174</v>
      </c>
      <c r="L200" s="137"/>
      <c r="M200" s="138" t="s">
        <v>1</v>
      </c>
      <c r="N200" s="139" t="s">
        <v>47</v>
      </c>
      <c r="P200" s="140">
        <f t="shared" si="21"/>
        <v>0</v>
      </c>
      <c r="Q200" s="140">
        <v>0</v>
      </c>
      <c r="R200" s="140">
        <f t="shared" si="22"/>
        <v>0</v>
      </c>
      <c r="S200" s="140">
        <v>0</v>
      </c>
      <c r="T200" s="141">
        <f t="shared" si="23"/>
        <v>0</v>
      </c>
      <c r="AR200" s="142" t="s">
        <v>190</v>
      </c>
      <c r="AT200" s="142" t="s">
        <v>170</v>
      </c>
      <c r="AU200" s="142" t="s">
        <v>21</v>
      </c>
      <c r="AY200" s="13" t="s">
        <v>169</v>
      </c>
      <c r="BE200" s="143">
        <f t="shared" si="24"/>
        <v>0</v>
      </c>
      <c r="BF200" s="143">
        <f t="shared" si="25"/>
        <v>0</v>
      </c>
      <c r="BG200" s="143">
        <f t="shared" si="26"/>
        <v>0</v>
      </c>
      <c r="BH200" s="143">
        <f t="shared" si="27"/>
        <v>0</v>
      </c>
      <c r="BI200" s="143">
        <f t="shared" si="28"/>
        <v>0</v>
      </c>
      <c r="BJ200" s="13" t="s">
        <v>21</v>
      </c>
      <c r="BK200" s="143">
        <f t="shared" si="29"/>
        <v>0</v>
      </c>
      <c r="BL200" s="13" t="s">
        <v>190</v>
      </c>
      <c r="BM200" s="142" t="s">
        <v>450</v>
      </c>
    </row>
    <row r="201" spans="2:65" s="1" customFormat="1" ht="24.2" customHeight="1">
      <c r="B201" s="28"/>
      <c r="C201" s="130" t="s">
        <v>451</v>
      </c>
      <c r="D201" s="130" t="s">
        <v>170</v>
      </c>
      <c r="E201" s="131" t="s">
        <v>452</v>
      </c>
      <c r="F201" s="132" t="s">
        <v>453</v>
      </c>
      <c r="G201" s="133" t="s">
        <v>173</v>
      </c>
      <c r="H201" s="134">
        <v>1</v>
      </c>
      <c r="I201" s="135"/>
      <c r="J201" s="136">
        <f t="shared" si="20"/>
        <v>0</v>
      </c>
      <c r="K201" s="132" t="s">
        <v>174</v>
      </c>
      <c r="L201" s="137"/>
      <c r="M201" s="138" t="s">
        <v>1</v>
      </c>
      <c r="N201" s="139" t="s">
        <v>47</v>
      </c>
      <c r="P201" s="140">
        <f t="shared" si="21"/>
        <v>0</v>
      </c>
      <c r="Q201" s="140">
        <v>0</v>
      </c>
      <c r="R201" s="140">
        <f t="shared" si="22"/>
        <v>0</v>
      </c>
      <c r="S201" s="140">
        <v>0</v>
      </c>
      <c r="T201" s="141">
        <f t="shared" si="23"/>
        <v>0</v>
      </c>
      <c r="AR201" s="142" t="s">
        <v>190</v>
      </c>
      <c r="AT201" s="142" t="s">
        <v>170</v>
      </c>
      <c r="AU201" s="142" t="s">
        <v>21</v>
      </c>
      <c r="AY201" s="13" t="s">
        <v>169</v>
      </c>
      <c r="BE201" s="143">
        <f t="shared" si="24"/>
        <v>0</v>
      </c>
      <c r="BF201" s="143">
        <f t="shared" si="25"/>
        <v>0</v>
      </c>
      <c r="BG201" s="143">
        <f t="shared" si="26"/>
        <v>0</v>
      </c>
      <c r="BH201" s="143">
        <f t="shared" si="27"/>
        <v>0</v>
      </c>
      <c r="BI201" s="143">
        <f t="shared" si="28"/>
        <v>0</v>
      </c>
      <c r="BJ201" s="13" t="s">
        <v>21</v>
      </c>
      <c r="BK201" s="143">
        <f t="shared" si="29"/>
        <v>0</v>
      </c>
      <c r="BL201" s="13" t="s">
        <v>190</v>
      </c>
      <c r="BM201" s="142" t="s">
        <v>454</v>
      </c>
    </row>
    <row r="202" spans="2:65" s="1" customFormat="1" ht="90" customHeight="1">
      <c r="B202" s="28"/>
      <c r="C202" s="144" t="s">
        <v>455</v>
      </c>
      <c r="D202" s="144" t="s">
        <v>182</v>
      </c>
      <c r="E202" s="145" t="s">
        <v>456</v>
      </c>
      <c r="F202" s="146" t="s">
        <v>457</v>
      </c>
      <c r="G202" s="147" t="s">
        <v>390</v>
      </c>
      <c r="H202" s="148">
        <v>5445</v>
      </c>
      <c r="I202" s="149"/>
      <c r="J202" s="150">
        <f t="shared" si="20"/>
        <v>0</v>
      </c>
      <c r="K202" s="146" t="s">
        <v>174</v>
      </c>
      <c r="L202" s="28"/>
      <c r="M202" s="151" t="s">
        <v>1</v>
      </c>
      <c r="N202" s="152" t="s">
        <v>47</v>
      </c>
      <c r="P202" s="140">
        <f t="shared" si="21"/>
        <v>0</v>
      </c>
      <c r="Q202" s="140">
        <v>0</v>
      </c>
      <c r="R202" s="140">
        <f t="shared" si="22"/>
        <v>0</v>
      </c>
      <c r="S202" s="140">
        <v>0</v>
      </c>
      <c r="T202" s="141">
        <f t="shared" si="23"/>
        <v>0</v>
      </c>
      <c r="AR202" s="142" t="s">
        <v>185</v>
      </c>
      <c r="AT202" s="142" t="s">
        <v>182</v>
      </c>
      <c r="AU202" s="142" t="s">
        <v>21</v>
      </c>
      <c r="AY202" s="13" t="s">
        <v>169</v>
      </c>
      <c r="BE202" s="143">
        <f t="shared" si="24"/>
        <v>0</v>
      </c>
      <c r="BF202" s="143">
        <f t="shared" si="25"/>
        <v>0</v>
      </c>
      <c r="BG202" s="143">
        <f t="shared" si="26"/>
        <v>0</v>
      </c>
      <c r="BH202" s="143">
        <f t="shared" si="27"/>
        <v>0</v>
      </c>
      <c r="BI202" s="143">
        <f t="shared" si="28"/>
        <v>0</v>
      </c>
      <c r="BJ202" s="13" t="s">
        <v>21</v>
      </c>
      <c r="BK202" s="143">
        <f t="shared" si="29"/>
        <v>0</v>
      </c>
      <c r="BL202" s="13" t="s">
        <v>185</v>
      </c>
      <c r="BM202" s="142" t="s">
        <v>458</v>
      </c>
    </row>
    <row r="203" spans="2:65" s="1" customFormat="1" ht="33" customHeight="1">
      <c r="B203" s="28"/>
      <c r="C203" s="130" t="s">
        <v>459</v>
      </c>
      <c r="D203" s="130" t="s">
        <v>170</v>
      </c>
      <c r="E203" s="131" t="s">
        <v>460</v>
      </c>
      <c r="F203" s="132" t="s">
        <v>461</v>
      </c>
      <c r="G203" s="133" t="s">
        <v>390</v>
      </c>
      <c r="H203" s="134">
        <v>230</v>
      </c>
      <c r="I203" s="135"/>
      <c r="J203" s="136">
        <f t="shared" si="20"/>
        <v>0</v>
      </c>
      <c r="K203" s="132" t="s">
        <v>174</v>
      </c>
      <c r="L203" s="137"/>
      <c r="M203" s="138" t="s">
        <v>1</v>
      </c>
      <c r="N203" s="139" t="s">
        <v>47</v>
      </c>
      <c r="P203" s="140">
        <f t="shared" si="21"/>
        <v>0</v>
      </c>
      <c r="Q203" s="140">
        <v>0</v>
      </c>
      <c r="R203" s="140">
        <f t="shared" si="22"/>
        <v>0</v>
      </c>
      <c r="S203" s="140">
        <v>0</v>
      </c>
      <c r="T203" s="141">
        <f t="shared" si="23"/>
        <v>0</v>
      </c>
      <c r="AR203" s="142" t="s">
        <v>190</v>
      </c>
      <c r="AT203" s="142" t="s">
        <v>170</v>
      </c>
      <c r="AU203" s="142" t="s">
        <v>21</v>
      </c>
      <c r="AY203" s="13" t="s">
        <v>169</v>
      </c>
      <c r="BE203" s="143">
        <f t="shared" si="24"/>
        <v>0</v>
      </c>
      <c r="BF203" s="143">
        <f t="shared" si="25"/>
        <v>0</v>
      </c>
      <c r="BG203" s="143">
        <f t="shared" si="26"/>
        <v>0</v>
      </c>
      <c r="BH203" s="143">
        <f t="shared" si="27"/>
        <v>0</v>
      </c>
      <c r="BI203" s="143">
        <f t="shared" si="28"/>
        <v>0</v>
      </c>
      <c r="BJ203" s="13" t="s">
        <v>21</v>
      </c>
      <c r="BK203" s="143">
        <f t="shared" si="29"/>
        <v>0</v>
      </c>
      <c r="BL203" s="13" t="s">
        <v>190</v>
      </c>
      <c r="BM203" s="142" t="s">
        <v>462</v>
      </c>
    </row>
    <row r="204" spans="2:65" s="1" customFormat="1" ht="111.75" customHeight="1">
      <c r="B204" s="28"/>
      <c r="C204" s="144" t="s">
        <v>463</v>
      </c>
      <c r="D204" s="144" t="s">
        <v>182</v>
      </c>
      <c r="E204" s="145" t="s">
        <v>464</v>
      </c>
      <c r="F204" s="146" t="s">
        <v>465</v>
      </c>
      <c r="G204" s="147" t="s">
        <v>390</v>
      </c>
      <c r="H204" s="148">
        <v>7587</v>
      </c>
      <c r="I204" s="149"/>
      <c r="J204" s="150">
        <f t="shared" si="20"/>
        <v>0</v>
      </c>
      <c r="K204" s="146" t="s">
        <v>174</v>
      </c>
      <c r="L204" s="28"/>
      <c r="M204" s="151" t="s">
        <v>1</v>
      </c>
      <c r="N204" s="152" t="s">
        <v>47</v>
      </c>
      <c r="P204" s="140">
        <f t="shared" si="21"/>
        <v>0</v>
      </c>
      <c r="Q204" s="140">
        <v>0</v>
      </c>
      <c r="R204" s="140">
        <f t="shared" si="22"/>
        <v>0</v>
      </c>
      <c r="S204" s="140">
        <v>0</v>
      </c>
      <c r="T204" s="141">
        <f t="shared" si="23"/>
        <v>0</v>
      </c>
      <c r="AR204" s="142" t="s">
        <v>185</v>
      </c>
      <c r="AT204" s="142" t="s">
        <v>182</v>
      </c>
      <c r="AU204" s="142" t="s">
        <v>21</v>
      </c>
      <c r="AY204" s="13" t="s">
        <v>169</v>
      </c>
      <c r="BE204" s="143">
        <f t="shared" si="24"/>
        <v>0</v>
      </c>
      <c r="BF204" s="143">
        <f t="shared" si="25"/>
        <v>0</v>
      </c>
      <c r="BG204" s="143">
        <f t="shared" si="26"/>
        <v>0</v>
      </c>
      <c r="BH204" s="143">
        <f t="shared" si="27"/>
        <v>0</v>
      </c>
      <c r="BI204" s="143">
        <f t="shared" si="28"/>
        <v>0</v>
      </c>
      <c r="BJ204" s="13" t="s">
        <v>21</v>
      </c>
      <c r="BK204" s="143">
        <f t="shared" si="29"/>
        <v>0</v>
      </c>
      <c r="BL204" s="13" t="s">
        <v>185</v>
      </c>
      <c r="BM204" s="142" t="s">
        <v>466</v>
      </c>
    </row>
    <row r="205" spans="2:65" s="1" customFormat="1" ht="111.75" customHeight="1">
      <c r="B205" s="28"/>
      <c r="C205" s="144" t="s">
        <v>467</v>
      </c>
      <c r="D205" s="144" t="s">
        <v>182</v>
      </c>
      <c r="E205" s="145" t="s">
        <v>468</v>
      </c>
      <c r="F205" s="146" t="s">
        <v>469</v>
      </c>
      <c r="G205" s="147" t="s">
        <v>390</v>
      </c>
      <c r="H205" s="148">
        <v>1850</v>
      </c>
      <c r="I205" s="149"/>
      <c r="J205" s="150">
        <f t="shared" si="20"/>
        <v>0</v>
      </c>
      <c r="K205" s="146" t="s">
        <v>174</v>
      </c>
      <c r="L205" s="28"/>
      <c r="M205" s="151" t="s">
        <v>1</v>
      </c>
      <c r="N205" s="152" t="s">
        <v>47</v>
      </c>
      <c r="P205" s="140">
        <f t="shared" si="21"/>
        <v>0</v>
      </c>
      <c r="Q205" s="140">
        <v>0</v>
      </c>
      <c r="R205" s="140">
        <f t="shared" si="22"/>
        <v>0</v>
      </c>
      <c r="S205" s="140">
        <v>0</v>
      </c>
      <c r="T205" s="141">
        <f t="shared" si="23"/>
        <v>0</v>
      </c>
      <c r="AR205" s="142" t="s">
        <v>185</v>
      </c>
      <c r="AT205" s="142" t="s">
        <v>182</v>
      </c>
      <c r="AU205" s="142" t="s">
        <v>21</v>
      </c>
      <c r="AY205" s="13" t="s">
        <v>169</v>
      </c>
      <c r="BE205" s="143">
        <f t="shared" si="24"/>
        <v>0</v>
      </c>
      <c r="BF205" s="143">
        <f t="shared" si="25"/>
        <v>0</v>
      </c>
      <c r="BG205" s="143">
        <f t="shared" si="26"/>
        <v>0</v>
      </c>
      <c r="BH205" s="143">
        <f t="shared" si="27"/>
        <v>0</v>
      </c>
      <c r="BI205" s="143">
        <f t="shared" si="28"/>
        <v>0</v>
      </c>
      <c r="BJ205" s="13" t="s">
        <v>21</v>
      </c>
      <c r="BK205" s="143">
        <f t="shared" si="29"/>
        <v>0</v>
      </c>
      <c r="BL205" s="13" t="s">
        <v>185</v>
      </c>
      <c r="BM205" s="142" t="s">
        <v>470</v>
      </c>
    </row>
    <row r="206" spans="2:65" s="1" customFormat="1" ht="111.75" customHeight="1">
      <c r="B206" s="28"/>
      <c r="C206" s="144" t="s">
        <v>471</v>
      </c>
      <c r="D206" s="144" t="s">
        <v>182</v>
      </c>
      <c r="E206" s="145" t="s">
        <v>472</v>
      </c>
      <c r="F206" s="146" t="s">
        <v>473</v>
      </c>
      <c r="G206" s="147" t="s">
        <v>390</v>
      </c>
      <c r="H206" s="148">
        <v>995</v>
      </c>
      <c r="I206" s="149"/>
      <c r="J206" s="150">
        <f t="shared" si="20"/>
        <v>0</v>
      </c>
      <c r="K206" s="146" t="s">
        <v>174</v>
      </c>
      <c r="L206" s="28"/>
      <c r="M206" s="151" t="s">
        <v>1</v>
      </c>
      <c r="N206" s="152" t="s">
        <v>47</v>
      </c>
      <c r="P206" s="140">
        <f t="shared" si="21"/>
        <v>0</v>
      </c>
      <c r="Q206" s="140">
        <v>0</v>
      </c>
      <c r="R206" s="140">
        <f t="shared" si="22"/>
        <v>0</v>
      </c>
      <c r="S206" s="140">
        <v>0</v>
      </c>
      <c r="T206" s="141">
        <f t="shared" si="23"/>
        <v>0</v>
      </c>
      <c r="AR206" s="142" t="s">
        <v>185</v>
      </c>
      <c r="AT206" s="142" t="s">
        <v>182</v>
      </c>
      <c r="AU206" s="142" t="s">
        <v>21</v>
      </c>
      <c r="AY206" s="13" t="s">
        <v>169</v>
      </c>
      <c r="BE206" s="143">
        <f t="shared" si="24"/>
        <v>0</v>
      </c>
      <c r="BF206" s="143">
        <f t="shared" si="25"/>
        <v>0</v>
      </c>
      <c r="BG206" s="143">
        <f t="shared" si="26"/>
        <v>0</v>
      </c>
      <c r="BH206" s="143">
        <f t="shared" si="27"/>
        <v>0</v>
      </c>
      <c r="BI206" s="143">
        <f t="shared" si="28"/>
        <v>0</v>
      </c>
      <c r="BJ206" s="13" t="s">
        <v>21</v>
      </c>
      <c r="BK206" s="143">
        <f t="shared" si="29"/>
        <v>0</v>
      </c>
      <c r="BL206" s="13" t="s">
        <v>185</v>
      </c>
      <c r="BM206" s="142" t="s">
        <v>474</v>
      </c>
    </row>
    <row r="207" spans="2:65" s="1" customFormat="1" ht="111.75" customHeight="1">
      <c r="B207" s="28"/>
      <c r="C207" s="144" t="s">
        <v>475</v>
      </c>
      <c r="D207" s="144" t="s">
        <v>182</v>
      </c>
      <c r="E207" s="145" t="s">
        <v>476</v>
      </c>
      <c r="F207" s="146" t="s">
        <v>477</v>
      </c>
      <c r="G207" s="147" t="s">
        <v>390</v>
      </c>
      <c r="H207" s="148">
        <v>80</v>
      </c>
      <c r="I207" s="149"/>
      <c r="J207" s="150">
        <f t="shared" si="20"/>
        <v>0</v>
      </c>
      <c r="K207" s="146" t="s">
        <v>174</v>
      </c>
      <c r="L207" s="28"/>
      <c r="M207" s="151" t="s">
        <v>1</v>
      </c>
      <c r="N207" s="152" t="s">
        <v>47</v>
      </c>
      <c r="P207" s="140">
        <f t="shared" si="21"/>
        <v>0</v>
      </c>
      <c r="Q207" s="140">
        <v>0</v>
      </c>
      <c r="R207" s="140">
        <f t="shared" si="22"/>
        <v>0</v>
      </c>
      <c r="S207" s="140">
        <v>0</v>
      </c>
      <c r="T207" s="141">
        <f t="shared" si="23"/>
        <v>0</v>
      </c>
      <c r="AR207" s="142" t="s">
        <v>185</v>
      </c>
      <c r="AT207" s="142" t="s">
        <v>182</v>
      </c>
      <c r="AU207" s="142" t="s">
        <v>21</v>
      </c>
      <c r="AY207" s="13" t="s">
        <v>169</v>
      </c>
      <c r="BE207" s="143">
        <f t="shared" si="24"/>
        <v>0</v>
      </c>
      <c r="BF207" s="143">
        <f t="shared" si="25"/>
        <v>0</v>
      </c>
      <c r="BG207" s="143">
        <f t="shared" si="26"/>
        <v>0</v>
      </c>
      <c r="BH207" s="143">
        <f t="shared" si="27"/>
        <v>0</v>
      </c>
      <c r="BI207" s="143">
        <f t="shared" si="28"/>
        <v>0</v>
      </c>
      <c r="BJ207" s="13" t="s">
        <v>21</v>
      </c>
      <c r="BK207" s="143">
        <f t="shared" si="29"/>
        <v>0</v>
      </c>
      <c r="BL207" s="13" t="s">
        <v>185</v>
      </c>
      <c r="BM207" s="142" t="s">
        <v>478</v>
      </c>
    </row>
    <row r="208" spans="2:65" s="1" customFormat="1" ht="90" customHeight="1">
      <c r="B208" s="28"/>
      <c r="C208" s="144" t="s">
        <v>479</v>
      </c>
      <c r="D208" s="144" t="s">
        <v>182</v>
      </c>
      <c r="E208" s="145" t="s">
        <v>480</v>
      </c>
      <c r="F208" s="146" t="s">
        <v>481</v>
      </c>
      <c r="G208" s="147" t="s">
        <v>173</v>
      </c>
      <c r="H208" s="148">
        <v>83</v>
      </c>
      <c r="I208" s="149"/>
      <c r="J208" s="150">
        <f t="shared" si="20"/>
        <v>0</v>
      </c>
      <c r="K208" s="146" t="s">
        <v>174</v>
      </c>
      <c r="L208" s="28"/>
      <c r="M208" s="151" t="s">
        <v>1</v>
      </c>
      <c r="N208" s="152" t="s">
        <v>47</v>
      </c>
      <c r="P208" s="140">
        <f t="shared" si="21"/>
        <v>0</v>
      </c>
      <c r="Q208" s="140">
        <v>0</v>
      </c>
      <c r="R208" s="140">
        <f t="shared" si="22"/>
        <v>0</v>
      </c>
      <c r="S208" s="140">
        <v>0</v>
      </c>
      <c r="T208" s="141">
        <f t="shared" si="23"/>
        <v>0</v>
      </c>
      <c r="AR208" s="142" t="s">
        <v>185</v>
      </c>
      <c r="AT208" s="142" t="s">
        <v>182</v>
      </c>
      <c r="AU208" s="142" t="s">
        <v>21</v>
      </c>
      <c r="AY208" s="13" t="s">
        <v>169</v>
      </c>
      <c r="BE208" s="143">
        <f t="shared" si="24"/>
        <v>0</v>
      </c>
      <c r="BF208" s="143">
        <f t="shared" si="25"/>
        <v>0</v>
      </c>
      <c r="BG208" s="143">
        <f t="shared" si="26"/>
        <v>0</v>
      </c>
      <c r="BH208" s="143">
        <f t="shared" si="27"/>
        <v>0</v>
      </c>
      <c r="BI208" s="143">
        <f t="shared" si="28"/>
        <v>0</v>
      </c>
      <c r="BJ208" s="13" t="s">
        <v>21</v>
      </c>
      <c r="BK208" s="143">
        <f t="shared" si="29"/>
        <v>0</v>
      </c>
      <c r="BL208" s="13" t="s">
        <v>185</v>
      </c>
      <c r="BM208" s="142" t="s">
        <v>482</v>
      </c>
    </row>
    <row r="209" spans="2:65" s="1" customFormat="1" ht="90" customHeight="1">
      <c r="B209" s="28"/>
      <c r="C209" s="144" t="s">
        <v>483</v>
      </c>
      <c r="D209" s="144" t="s">
        <v>182</v>
      </c>
      <c r="E209" s="145" t="s">
        <v>484</v>
      </c>
      <c r="F209" s="146" t="s">
        <v>485</v>
      </c>
      <c r="G209" s="147" t="s">
        <v>173</v>
      </c>
      <c r="H209" s="148">
        <v>18</v>
      </c>
      <c r="I209" s="149"/>
      <c r="J209" s="150">
        <f t="shared" si="20"/>
        <v>0</v>
      </c>
      <c r="K209" s="146" t="s">
        <v>174</v>
      </c>
      <c r="L209" s="28"/>
      <c r="M209" s="151" t="s">
        <v>1</v>
      </c>
      <c r="N209" s="152" t="s">
        <v>47</v>
      </c>
      <c r="P209" s="140">
        <f t="shared" si="21"/>
        <v>0</v>
      </c>
      <c r="Q209" s="140">
        <v>0</v>
      </c>
      <c r="R209" s="140">
        <f t="shared" si="22"/>
        <v>0</v>
      </c>
      <c r="S209" s="140">
        <v>0</v>
      </c>
      <c r="T209" s="141">
        <f t="shared" si="23"/>
        <v>0</v>
      </c>
      <c r="AR209" s="142" t="s">
        <v>185</v>
      </c>
      <c r="AT209" s="142" t="s">
        <v>182</v>
      </c>
      <c r="AU209" s="142" t="s">
        <v>21</v>
      </c>
      <c r="AY209" s="13" t="s">
        <v>169</v>
      </c>
      <c r="BE209" s="143">
        <f t="shared" si="24"/>
        <v>0</v>
      </c>
      <c r="BF209" s="143">
        <f t="shared" si="25"/>
        <v>0</v>
      </c>
      <c r="BG209" s="143">
        <f t="shared" si="26"/>
        <v>0</v>
      </c>
      <c r="BH209" s="143">
        <f t="shared" si="27"/>
        <v>0</v>
      </c>
      <c r="BI209" s="143">
        <f t="shared" si="28"/>
        <v>0</v>
      </c>
      <c r="BJ209" s="13" t="s">
        <v>21</v>
      </c>
      <c r="BK209" s="143">
        <f t="shared" si="29"/>
        <v>0</v>
      </c>
      <c r="BL209" s="13" t="s">
        <v>185</v>
      </c>
      <c r="BM209" s="142" t="s">
        <v>486</v>
      </c>
    </row>
    <row r="210" spans="2:65" s="1" customFormat="1" ht="24.2" customHeight="1">
      <c r="B210" s="28"/>
      <c r="C210" s="130" t="s">
        <v>487</v>
      </c>
      <c r="D210" s="130" t="s">
        <v>170</v>
      </c>
      <c r="E210" s="131" t="s">
        <v>488</v>
      </c>
      <c r="F210" s="132" t="s">
        <v>489</v>
      </c>
      <c r="G210" s="133" t="s">
        <v>390</v>
      </c>
      <c r="H210" s="134">
        <v>1360</v>
      </c>
      <c r="I210" s="135"/>
      <c r="J210" s="136">
        <f t="shared" si="20"/>
        <v>0</v>
      </c>
      <c r="K210" s="132" t="s">
        <v>174</v>
      </c>
      <c r="L210" s="137"/>
      <c r="M210" s="138" t="s">
        <v>1</v>
      </c>
      <c r="N210" s="139" t="s">
        <v>47</v>
      </c>
      <c r="P210" s="140">
        <f t="shared" si="21"/>
        <v>0</v>
      </c>
      <c r="Q210" s="140">
        <v>0</v>
      </c>
      <c r="R210" s="140">
        <f t="shared" si="22"/>
        <v>0</v>
      </c>
      <c r="S210" s="140">
        <v>0</v>
      </c>
      <c r="T210" s="141">
        <f t="shared" si="23"/>
        <v>0</v>
      </c>
      <c r="AR210" s="142" t="s">
        <v>190</v>
      </c>
      <c r="AT210" s="142" t="s">
        <v>170</v>
      </c>
      <c r="AU210" s="142" t="s">
        <v>21</v>
      </c>
      <c r="AY210" s="13" t="s">
        <v>169</v>
      </c>
      <c r="BE210" s="143">
        <f t="shared" si="24"/>
        <v>0</v>
      </c>
      <c r="BF210" s="143">
        <f t="shared" si="25"/>
        <v>0</v>
      </c>
      <c r="BG210" s="143">
        <f t="shared" si="26"/>
        <v>0</v>
      </c>
      <c r="BH210" s="143">
        <f t="shared" si="27"/>
        <v>0</v>
      </c>
      <c r="BI210" s="143">
        <f t="shared" si="28"/>
        <v>0</v>
      </c>
      <c r="BJ210" s="13" t="s">
        <v>21</v>
      </c>
      <c r="BK210" s="143">
        <f t="shared" si="29"/>
        <v>0</v>
      </c>
      <c r="BL210" s="13" t="s">
        <v>190</v>
      </c>
      <c r="BM210" s="142" t="s">
        <v>490</v>
      </c>
    </row>
    <row r="211" spans="2:65" s="1" customFormat="1" ht="24.2" customHeight="1">
      <c r="B211" s="28"/>
      <c r="C211" s="130" t="s">
        <v>491</v>
      </c>
      <c r="D211" s="130" t="s">
        <v>170</v>
      </c>
      <c r="E211" s="131" t="s">
        <v>492</v>
      </c>
      <c r="F211" s="132" t="s">
        <v>493</v>
      </c>
      <c r="G211" s="133" t="s">
        <v>390</v>
      </c>
      <c r="H211" s="134">
        <v>4085</v>
      </c>
      <c r="I211" s="135"/>
      <c r="J211" s="136">
        <f t="shared" si="20"/>
        <v>0</v>
      </c>
      <c r="K211" s="132" t="s">
        <v>174</v>
      </c>
      <c r="L211" s="137"/>
      <c r="M211" s="138" t="s">
        <v>1</v>
      </c>
      <c r="N211" s="139" t="s">
        <v>47</v>
      </c>
      <c r="P211" s="140">
        <f t="shared" si="21"/>
        <v>0</v>
      </c>
      <c r="Q211" s="140">
        <v>0</v>
      </c>
      <c r="R211" s="140">
        <f t="shared" si="22"/>
        <v>0</v>
      </c>
      <c r="S211" s="140">
        <v>0</v>
      </c>
      <c r="T211" s="141">
        <f t="shared" si="23"/>
        <v>0</v>
      </c>
      <c r="AR211" s="142" t="s">
        <v>190</v>
      </c>
      <c r="AT211" s="142" t="s">
        <v>170</v>
      </c>
      <c r="AU211" s="142" t="s">
        <v>21</v>
      </c>
      <c r="AY211" s="13" t="s">
        <v>169</v>
      </c>
      <c r="BE211" s="143">
        <f t="shared" si="24"/>
        <v>0</v>
      </c>
      <c r="BF211" s="143">
        <f t="shared" si="25"/>
        <v>0</v>
      </c>
      <c r="BG211" s="143">
        <f t="shared" si="26"/>
        <v>0</v>
      </c>
      <c r="BH211" s="143">
        <f t="shared" si="27"/>
        <v>0</v>
      </c>
      <c r="BI211" s="143">
        <f t="shared" si="28"/>
        <v>0</v>
      </c>
      <c r="BJ211" s="13" t="s">
        <v>21</v>
      </c>
      <c r="BK211" s="143">
        <f t="shared" si="29"/>
        <v>0</v>
      </c>
      <c r="BL211" s="13" t="s">
        <v>190</v>
      </c>
      <c r="BM211" s="142" t="s">
        <v>494</v>
      </c>
    </row>
    <row r="212" spans="2:65" s="1" customFormat="1" ht="44.25" customHeight="1">
      <c r="B212" s="28"/>
      <c r="C212" s="144" t="s">
        <v>495</v>
      </c>
      <c r="D212" s="144" t="s">
        <v>182</v>
      </c>
      <c r="E212" s="145" t="s">
        <v>496</v>
      </c>
      <c r="F212" s="146" t="s">
        <v>497</v>
      </c>
      <c r="G212" s="147" t="s">
        <v>173</v>
      </c>
      <c r="H212" s="148">
        <v>2</v>
      </c>
      <c r="I212" s="149"/>
      <c r="J212" s="150">
        <f t="shared" si="20"/>
        <v>0</v>
      </c>
      <c r="K212" s="146" t="s">
        <v>174</v>
      </c>
      <c r="L212" s="28"/>
      <c r="M212" s="151" t="s">
        <v>1</v>
      </c>
      <c r="N212" s="152" t="s">
        <v>47</v>
      </c>
      <c r="P212" s="140">
        <f t="shared" si="21"/>
        <v>0</v>
      </c>
      <c r="Q212" s="140">
        <v>0</v>
      </c>
      <c r="R212" s="140">
        <f t="shared" si="22"/>
        <v>0</v>
      </c>
      <c r="S212" s="140">
        <v>0</v>
      </c>
      <c r="T212" s="141">
        <f t="shared" si="23"/>
        <v>0</v>
      </c>
      <c r="AR212" s="142" t="s">
        <v>185</v>
      </c>
      <c r="AT212" s="142" t="s">
        <v>182</v>
      </c>
      <c r="AU212" s="142" t="s">
        <v>21</v>
      </c>
      <c r="AY212" s="13" t="s">
        <v>169</v>
      </c>
      <c r="BE212" s="143">
        <f t="shared" si="24"/>
        <v>0</v>
      </c>
      <c r="BF212" s="143">
        <f t="shared" si="25"/>
        <v>0</v>
      </c>
      <c r="BG212" s="143">
        <f t="shared" si="26"/>
        <v>0</v>
      </c>
      <c r="BH212" s="143">
        <f t="shared" si="27"/>
        <v>0</v>
      </c>
      <c r="BI212" s="143">
        <f t="shared" si="28"/>
        <v>0</v>
      </c>
      <c r="BJ212" s="13" t="s">
        <v>21</v>
      </c>
      <c r="BK212" s="143">
        <f t="shared" si="29"/>
        <v>0</v>
      </c>
      <c r="BL212" s="13" t="s">
        <v>185</v>
      </c>
      <c r="BM212" s="142" t="s">
        <v>498</v>
      </c>
    </row>
    <row r="213" spans="2:65" s="1" customFormat="1" ht="24.2" customHeight="1">
      <c r="B213" s="28"/>
      <c r="C213" s="144" t="s">
        <v>499</v>
      </c>
      <c r="D213" s="144" t="s">
        <v>182</v>
      </c>
      <c r="E213" s="145" t="s">
        <v>500</v>
      </c>
      <c r="F213" s="146" t="s">
        <v>501</v>
      </c>
      <c r="G213" s="147" t="s">
        <v>390</v>
      </c>
      <c r="H213" s="148">
        <v>11860</v>
      </c>
      <c r="I213" s="149"/>
      <c r="J213" s="150">
        <f t="shared" si="20"/>
        <v>0</v>
      </c>
      <c r="K213" s="146" t="s">
        <v>174</v>
      </c>
      <c r="L213" s="28"/>
      <c r="M213" s="151" t="s">
        <v>1</v>
      </c>
      <c r="N213" s="152" t="s">
        <v>47</v>
      </c>
      <c r="P213" s="140">
        <f t="shared" si="21"/>
        <v>0</v>
      </c>
      <c r="Q213" s="140">
        <v>0</v>
      </c>
      <c r="R213" s="140">
        <f t="shared" si="22"/>
        <v>0</v>
      </c>
      <c r="S213" s="140">
        <v>0</v>
      </c>
      <c r="T213" s="141">
        <f t="shared" si="23"/>
        <v>0</v>
      </c>
      <c r="AR213" s="142" t="s">
        <v>185</v>
      </c>
      <c r="AT213" s="142" t="s">
        <v>182</v>
      </c>
      <c r="AU213" s="142" t="s">
        <v>21</v>
      </c>
      <c r="AY213" s="13" t="s">
        <v>169</v>
      </c>
      <c r="BE213" s="143">
        <f t="shared" si="24"/>
        <v>0</v>
      </c>
      <c r="BF213" s="143">
        <f t="shared" si="25"/>
        <v>0</v>
      </c>
      <c r="BG213" s="143">
        <f t="shared" si="26"/>
        <v>0</v>
      </c>
      <c r="BH213" s="143">
        <f t="shared" si="27"/>
        <v>0</v>
      </c>
      <c r="BI213" s="143">
        <f t="shared" si="28"/>
        <v>0</v>
      </c>
      <c r="BJ213" s="13" t="s">
        <v>21</v>
      </c>
      <c r="BK213" s="143">
        <f t="shared" si="29"/>
        <v>0</v>
      </c>
      <c r="BL213" s="13" t="s">
        <v>185</v>
      </c>
      <c r="BM213" s="142" t="s">
        <v>502</v>
      </c>
    </row>
    <row r="214" spans="2:65" s="1" customFormat="1" ht="21.75" customHeight="1">
      <c r="B214" s="28"/>
      <c r="C214" s="144" t="s">
        <v>503</v>
      </c>
      <c r="D214" s="144" t="s">
        <v>182</v>
      </c>
      <c r="E214" s="145" t="s">
        <v>504</v>
      </c>
      <c r="F214" s="146" t="s">
        <v>505</v>
      </c>
      <c r="G214" s="147" t="s">
        <v>390</v>
      </c>
      <c r="H214" s="148">
        <v>120</v>
      </c>
      <c r="I214" s="149"/>
      <c r="J214" s="150">
        <f t="shared" si="20"/>
        <v>0</v>
      </c>
      <c r="K214" s="146" t="s">
        <v>174</v>
      </c>
      <c r="L214" s="28"/>
      <c r="M214" s="151" t="s">
        <v>1</v>
      </c>
      <c r="N214" s="152" t="s">
        <v>47</v>
      </c>
      <c r="P214" s="140">
        <f t="shared" si="21"/>
        <v>0</v>
      </c>
      <c r="Q214" s="140">
        <v>0</v>
      </c>
      <c r="R214" s="140">
        <f t="shared" si="22"/>
        <v>0</v>
      </c>
      <c r="S214" s="140">
        <v>0</v>
      </c>
      <c r="T214" s="141">
        <f t="shared" si="23"/>
        <v>0</v>
      </c>
      <c r="AR214" s="142" t="s">
        <v>185</v>
      </c>
      <c r="AT214" s="142" t="s">
        <v>182</v>
      </c>
      <c r="AU214" s="142" t="s">
        <v>21</v>
      </c>
      <c r="AY214" s="13" t="s">
        <v>169</v>
      </c>
      <c r="BE214" s="143">
        <f t="shared" si="24"/>
        <v>0</v>
      </c>
      <c r="BF214" s="143">
        <f t="shared" si="25"/>
        <v>0</v>
      </c>
      <c r="BG214" s="143">
        <f t="shared" si="26"/>
        <v>0</v>
      </c>
      <c r="BH214" s="143">
        <f t="shared" si="27"/>
        <v>0</v>
      </c>
      <c r="BI214" s="143">
        <f t="shared" si="28"/>
        <v>0</v>
      </c>
      <c r="BJ214" s="13" t="s">
        <v>21</v>
      </c>
      <c r="BK214" s="143">
        <f t="shared" si="29"/>
        <v>0</v>
      </c>
      <c r="BL214" s="13" t="s">
        <v>185</v>
      </c>
      <c r="BM214" s="142" t="s">
        <v>506</v>
      </c>
    </row>
    <row r="215" spans="2:65" s="1" customFormat="1" ht="24.2" customHeight="1">
      <c r="B215" s="28"/>
      <c r="C215" s="144" t="s">
        <v>507</v>
      </c>
      <c r="D215" s="144" t="s">
        <v>182</v>
      </c>
      <c r="E215" s="145" t="s">
        <v>508</v>
      </c>
      <c r="F215" s="146" t="s">
        <v>509</v>
      </c>
      <c r="G215" s="147" t="s">
        <v>173</v>
      </c>
      <c r="H215" s="148">
        <v>1</v>
      </c>
      <c r="I215" s="149"/>
      <c r="J215" s="150">
        <f t="shared" si="20"/>
        <v>0</v>
      </c>
      <c r="K215" s="146" t="s">
        <v>174</v>
      </c>
      <c r="L215" s="28"/>
      <c r="M215" s="151" t="s">
        <v>1</v>
      </c>
      <c r="N215" s="152" t="s">
        <v>47</v>
      </c>
      <c r="P215" s="140">
        <f t="shared" si="21"/>
        <v>0</v>
      </c>
      <c r="Q215" s="140">
        <v>0</v>
      </c>
      <c r="R215" s="140">
        <f t="shared" si="22"/>
        <v>0</v>
      </c>
      <c r="S215" s="140">
        <v>0</v>
      </c>
      <c r="T215" s="141">
        <f t="shared" si="23"/>
        <v>0</v>
      </c>
      <c r="AR215" s="142" t="s">
        <v>185</v>
      </c>
      <c r="AT215" s="142" t="s">
        <v>182</v>
      </c>
      <c r="AU215" s="142" t="s">
        <v>21</v>
      </c>
      <c r="AY215" s="13" t="s">
        <v>169</v>
      </c>
      <c r="BE215" s="143">
        <f t="shared" si="24"/>
        <v>0</v>
      </c>
      <c r="BF215" s="143">
        <f t="shared" si="25"/>
        <v>0</v>
      </c>
      <c r="BG215" s="143">
        <f t="shared" si="26"/>
        <v>0</v>
      </c>
      <c r="BH215" s="143">
        <f t="shared" si="27"/>
        <v>0</v>
      </c>
      <c r="BI215" s="143">
        <f t="shared" si="28"/>
        <v>0</v>
      </c>
      <c r="BJ215" s="13" t="s">
        <v>21</v>
      </c>
      <c r="BK215" s="143">
        <f t="shared" si="29"/>
        <v>0</v>
      </c>
      <c r="BL215" s="13" t="s">
        <v>185</v>
      </c>
      <c r="BM215" s="142" t="s">
        <v>510</v>
      </c>
    </row>
    <row r="216" spans="2:65" s="1" customFormat="1" ht="24.2" customHeight="1">
      <c r="B216" s="28"/>
      <c r="C216" s="130" t="s">
        <v>511</v>
      </c>
      <c r="D216" s="130" t="s">
        <v>170</v>
      </c>
      <c r="E216" s="131" t="s">
        <v>512</v>
      </c>
      <c r="F216" s="132" t="s">
        <v>513</v>
      </c>
      <c r="G216" s="133" t="s">
        <v>390</v>
      </c>
      <c r="H216" s="134">
        <v>8</v>
      </c>
      <c r="I216" s="135"/>
      <c r="J216" s="136">
        <f t="shared" si="20"/>
        <v>0</v>
      </c>
      <c r="K216" s="132" t="s">
        <v>174</v>
      </c>
      <c r="L216" s="137"/>
      <c r="M216" s="138" t="s">
        <v>1</v>
      </c>
      <c r="N216" s="139" t="s">
        <v>47</v>
      </c>
      <c r="P216" s="140">
        <f t="shared" si="21"/>
        <v>0</v>
      </c>
      <c r="Q216" s="140">
        <v>0</v>
      </c>
      <c r="R216" s="140">
        <f t="shared" si="22"/>
        <v>0</v>
      </c>
      <c r="S216" s="140">
        <v>0</v>
      </c>
      <c r="T216" s="141">
        <f t="shared" si="23"/>
        <v>0</v>
      </c>
      <c r="AR216" s="142" t="s">
        <v>190</v>
      </c>
      <c r="AT216" s="142" t="s">
        <v>170</v>
      </c>
      <c r="AU216" s="142" t="s">
        <v>21</v>
      </c>
      <c r="AY216" s="13" t="s">
        <v>169</v>
      </c>
      <c r="BE216" s="143">
        <f t="shared" si="24"/>
        <v>0</v>
      </c>
      <c r="BF216" s="143">
        <f t="shared" si="25"/>
        <v>0</v>
      </c>
      <c r="BG216" s="143">
        <f t="shared" si="26"/>
        <v>0</v>
      </c>
      <c r="BH216" s="143">
        <f t="shared" si="27"/>
        <v>0</v>
      </c>
      <c r="BI216" s="143">
        <f t="shared" si="28"/>
        <v>0</v>
      </c>
      <c r="BJ216" s="13" t="s">
        <v>21</v>
      </c>
      <c r="BK216" s="143">
        <f t="shared" si="29"/>
        <v>0</v>
      </c>
      <c r="BL216" s="13" t="s">
        <v>190</v>
      </c>
      <c r="BM216" s="142" t="s">
        <v>514</v>
      </c>
    </row>
    <row r="217" spans="2:65" s="1" customFormat="1" ht="37.9" customHeight="1">
      <c r="B217" s="28"/>
      <c r="C217" s="130" t="s">
        <v>515</v>
      </c>
      <c r="D217" s="130" t="s">
        <v>170</v>
      </c>
      <c r="E217" s="131" t="s">
        <v>516</v>
      </c>
      <c r="F217" s="132" t="s">
        <v>517</v>
      </c>
      <c r="G217" s="133" t="s">
        <v>390</v>
      </c>
      <c r="H217" s="134">
        <v>120</v>
      </c>
      <c r="I217" s="135"/>
      <c r="J217" s="136">
        <f t="shared" si="20"/>
        <v>0</v>
      </c>
      <c r="K217" s="132" t="s">
        <v>174</v>
      </c>
      <c r="L217" s="137"/>
      <c r="M217" s="138" t="s">
        <v>1</v>
      </c>
      <c r="N217" s="139" t="s">
        <v>47</v>
      </c>
      <c r="P217" s="140">
        <f t="shared" si="21"/>
        <v>0</v>
      </c>
      <c r="Q217" s="140">
        <v>0</v>
      </c>
      <c r="R217" s="140">
        <f t="shared" si="22"/>
        <v>0</v>
      </c>
      <c r="S217" s="140">
        <v>0</v>
      </c>
      <c r="T217" s="141">
        <f t="shared" si="23"/>
        <v>0</v>
      </c>
      <c r="AR217" s="142" t="s">
        <v>190</v>
      </c>
      <c r="AT217" s="142" t="s">
        <v>170</v>
      </c>
      <c r="AU217" s="142" t="s">
        <v>21</v>
      </c>
      <c r="AY217" s="13" t="s">
        <v>169</v>
      </c>
      <c r="BE217" s="143">
        <f t="shared" si="24"/>
        <v>0</v>
      </c>
      <c r="BF217" s="143">
        <f t="shared" si="25"/>
        <v>0</v>
      </c>
      <c r="BG217" s="143">
        <f t="shared" si="26"/>
        <v>0</v>
      </c>
      <c r="BH217" s="143">
        <f t="shared" si="27"/>
        <v>0</v>
      </c>
      <c r="BI217" s="143">
        <f t="shared" si="28"/>
        <v>0</v>
      </c>
      <c r="BJ217" s="13" t="s">
        <v>21</v>
      </c>
      <c r="BK217" s="143">
        <f t="shared" si="29"/>
        <v>0</v>
      </c>
      <c r="BL217" s="13" t="s">
        <v>190</v>
      </c>
      <c r="BM217" s="142" t="s">
        <v>518</v>
      </c>
    </row>
    <row r="218" spans="2:65" s="1" customFormat="1" ht="49.15" customHeight="1">
      <c r="B218" s="28"/>
      <c r="C218" s="144" t="s">
        <v>519</v>
      </c>
      <c r="D218" s="144" t="s">
        <v>182</v>
      </c>
      <c r="E218" s="145" t="s">
        <v>520</v>
      </c>
      <c r="F218" s="146" t="s">
        <v>521</v>
      </c>
      <c r="G218" s="147" t="s">
        <v>173</v>
      </c>
      <c r="H218" s="148">
        <v>1</v>
      </c>
      <c r="I218" s="149"/>
      <c r="J218" s="150">
        <f t="shared" si="20"/>
        <v>0</v>
      </c>
      <c r="K218" s="146" t="s">
        <v>174</v>
      </c>
      <c r="L218" s="28"/>
      <c r="M218" s="151" t="s">
        <v>1</v>
      </c>
      <c r="N218" s="152" t="s">
        <v>47</v>
      </c>
      <c r="P218" s="140">
        <f t="shared" si="21"/>
        <v>0</v>
      </c>
      <c r="Q218" s="140">
        <v>0</v>
      </c>
      <c r="R218" s="140">
        <f t="shared" si="22"/>
        <v>0</v>
      </c>
      <c r="S218" s="140">
        <v>0</v>
      </c>
      <c r="T218" s="141">
        <f t="shared" si="23"/>
        <v>0</v>
      </c>
      <c r="AR218" s="142" t="s">
        <v>185</v>
      </c>
      <c r="AT218" s="142" t="s">
        <v>182</v>
      </c>
      <c r="AU218" s="142" t="s">
        <v>21</v>
      </c>
      <c r="AY218" s="13" t="s">
        <v>169</v>
      </c>
      <c r="BE218" s="143">
        <f t="shared" si="24"/>
        <v>0</v>
      </c>
      <c r="BF218" s="143">
        <f t="shared" si="25"/>
        <v>0</v>
      </c>
      <c r="BG218" s="143">
        <f t="shared" si="26"/>
        <v>0</v>
      </c>
      <c r="BH218" s="143">
        <f t="shared" si="27"/>
        <v>0</v>
      </c>
      <c r="BI218" s="143">
        <f t="shared" si="28"/>
        <v>0</v>
      </c>
      <c r="BJ218" s="13" t="s">
        <v>21</v>
      </c>
      <c r="BK218" s="143">
        <f t="shared" si="29"/>
        <v>0</v>
      </c>
      <c r="BL218" s="13" t="s">
        <v>185</v>
      </c>
      <c r="BM218" s="142" t="s">
        <v>522</v>
      </c>
    </row>
    <row r="219" spans="2:65" s="1" customFormat="1" ht="33" customHeight="1">
      <c r="B219" s="28"/>
      <c r="C219" s="130" t="s">
        <v>523</v>
      </c>
      <c r="D219" s="130" t="s">
        <v>170</v>
      </c>
      <c r="E219" s="131" t="s">
        <v>524</v>
      </c>
      <c r="F219" s="132" t="s">
        <v>525</v>
      </c>
      <c r="G219" s="133" t="s">
        <v>173</v>
      </c>
      <c r="H219" s="134">
        <v>1</v>
      </c>
      <c r="I219" s="135"/>
      <c r="J219" s="136">
        <f t="shared" si="20"/>
        <v>0</v>
      </c>
      <c r="K219" s="132" t="s">
        <v>1</v>
      </c>
      <c r="L219" s="137"/>
      <c r="M219" s="138" t="s">
        <v>1</v>
      </c>
      <c r="N219" s="139" t="s">
        <v>47</v>
      </c>
      <c r="P219" s="140">
        <f t="shared" si="21"/>
        <v>0</v>
      </c>
      <c r="Q219" s="140">
        <v>0</v>
      </c>
      <c r="R219" s="140">
        <f t="shared" si="22"/>
        <v>0</v>
      </c>
      <c r="S219" s="140">
        <v>0</v>
      </c>
      <c r="T219" s="141">
        <f t="shared" si="23"/>
        <v>0</v>
      </c>
      <c r="AR219" s="142" t="s">
        <v>175</v>
      </c>
      <c r="AT219" s="142" t="s">
        <v>170</v>
      </c>
      <c r="AU219" s="142" t="s">
        <v>21</v>
      </c>
      <c r="AY219" s="13" t="s">
        <v>169</v>
      </c>
      <c r="BE219" s="143">
        <f t="shared" si="24"/>
        <v>0</v>
      </c>
      <c r="BF219" s="143">
        <f t="shared" si="25"/>
        <v>0</v>
      </c>
      <c r="BG219" s="143">
        <f t="shared" si="26"/>
        <v>0</v>
      </c>
      <c r="BH219" s="143">
        <f t="shared" si="27"/>
        <v>0</v>
      </c>
      <c r="BI219" s="143">
        <f t="shared" si="28"/>
        <v>0</v>
      </c>
      <c r="BJ219" s="13" t="s">
        <v>21</v>
      </c>
      <c r="BK219" s="143">
        <f t="shared" si="29"/>
        <v>0</v>
      </c>
      <c r="BL219" s="13" t="s">
        <v>176</v>
      </c>
      <c r="BM219" s="142" t="s">
        <v>526</v>
      </c>
    </row>
    <row r="220" spans="2:65" s="1" customFormat="1" ht="33" customHeight="1">
      <c r="B220" s="28"/>
      <c r="C220" s="130" t="s">
        <v>527</v>
      </c>
      <c r="D220" s="130" t="s">
        <v>170</v>
      </c>
      <c r="E220" s="131" t="s">
        <v>528</v>
      </c>
      <c r="F220" s="132" t="s">
        <v>529</v>
      </c>
      <c r="G220" s="133" t="s">
        <v>173</v>
      </c>
      <c r="H220" s="134">
        <v>1</v>
      </c>
      <c r="I220" s="135"/>
      <c r="J220" s="136">
        <f t="shared" si="20"/>
        <v>0</v>
      </c>
      <c r="K220" s="132" t="s">
        <v>1</v>
      </c>
      <c r="L220" s="137"/>
      <c r="M220" s="138" t="s">
        <v>1</v>
      </c>
      <c r="N220" s="139" t="s">
        <v>47</v>
      </c>
      <c r="P220" s="140">
        <f t="shared" si="21"/>
        <v>0</v>
      </c>
      <c r="Q220" s="140">
        <v>0</v>
      </c>
      <c r="R220" s="140">
        <f t="shared" si="22"/>
        <v>0</v>
      </c>
      <c r="S220" s="140">
        <v>0</v>
      </c>
      <c r="T220" s="141">
        <f t="shared" si="23"/>
        <v>0</v>
      </c>
      <c r="AR220" s="142" t="s">
        <v>190</v>
      </c>
      <c r="AT220" s="142" t="s">
        <v>170</v>
      </c>
      <c r="AU220" s="142" t="s">
        <v>21</v>
      </c>
      <c r="AY220" s="13" t="s">
        <v>169</v>
      </c>
      <c r="BE220" s="143">
        <f t="shared" si="24"/>
        <v>0</v>
      </c>
      <c r="BF220" s="143">
        <f t="shared" si="25"/>
        <v>0</v>
      </c>
      <c r="BG220" s="143">
        <f t="shared" si="26"/>
        <v>0</v>
      </c>
      <c r="BH220" s="143">
        <f t="shared" si="27"/>
        <v>0</v>
      </c>
      <c r="BI220" s="143">
        <f t="shared" si="28"/>
        <v>0</v>
      </c>
      <c r="BJ220" s="13" t="s">
        <v>21</v>
      </c>
      <c r="BK220" s="143">
        <f t="shared" si="29"/>
        <v>0</v>
      </c>
      <c r="BL220" s="13" t="s">
        <v>190</v>
      </c>
      <c r="BM220" s="142" t="s">
        <v>530</v>
      </c>
    </row>
    <row r="221" spans="2:65" s="1" customFormat="1" ht="24.2" customHeight="1">
      <c r="B221" s="28"/>
      <c r="C221" s="130" t="s">
        <v>531</v>
      </c>
      <c r="D221" s="130" t="s">
        <v>170</v>
      </c>
      <c r="E221" s="131" t="s">
        <v>532</v>
      </c>
      <c r="F221" s="132" t="s">
        <v>533</v>
      </c>
      <c r="G221" s="133" t="s">
        <v>173</v>
      </c>
      <c r="H221" s="134">
        <v>24</v>
      </c>
      <c r="I221" s="135"/>
      <c r="J221" s="136">
        <f t="shared" si="20"/>
        <v>0</v>
      </c>
      <c r="K221" s="132" t="s">
        <v>174</v>
      </c>
      <c r="L221" s="137"/>
      <c r="M221" s="138" t="s">
        <v>1</v>
      </c>
      <c r="N221" s="139" t="s">
        <v>47</v>
      </c>
      <c r="P221" s="140">
        <f t="shared" si="21"/>
        <v>0</v>
      </c>
      <c r="Q221" s="140">
        <v>0</v>
      </c>
      <c r="R221" s="140">
        <f t="shared" si="22"/>
        <v>0</v>
      </c>
      <c r="S221" s="140">
        <v>0</v>
      </c>
      <c r="T221" s="141">
        <f t="shared" si="23"/>
        <v>0</v>
      </c>
      <c r="AR221" s="142" t="s">
        <v>175</v>
      </c>
      <c r="AT221" s="142" t="s">
        <v>170</v>
      </c>
      <c r="AU221" s="142" t="s">
        <v>21</v>
      </c>
      <c r="AY221" s="13" t="s">
        <v>169</v>
      </c>
      <c r="BE221" s="143">
        <f t="shared" si="24"/>
        <v>0</v>
      </c>
      <c r="BF221" s="143">
        <f t="shared" si="25"/>
        <v>0</v>
      </c>
      <c r="BG221" s="143">
        <f t="shared" si="26"/>
        <v>0</v>
      </c>
      <c r="BH221" s="143">
        <f t="shared" si="27"/>
        <v>0</v>
      </c>
      <c r="BI221" s="143">
        <f t="shared" si="28"/>
        <v>0</v>
      </c>
      <c r="BJ221" s="13" t="s">
        <v>21</v>
      </c>
      <c r="BK221" s="143">
        <f t="shared" si="29"/>
        <v>0</v>
      </c>
      <c r="BL221" s="13" t="s">
        <v>176</v>
      </c>
      <c r="BM221" s="142" t="s">
        <v>534</v>
      </c>
    </row>
    <row r="222" spans="2:65" s="1" customFormat="1" ht="37.9" customHeight="1">
      <c r="B222" s="28"/>
      <c r="C222" s="130" t="s">
        <v>535</v>
      </c>
      <c r="D222" s="130" t="s">
        <v>170</v>
      </c>
      <c r="E222" s="131" t="s">
        <v>536</v>
      </c>
      <c r="F222" s="132" t="s">
        <v>537</v>
      </c>
      <c r="G222" s="133" t="s">
        <v>173</v>
      </c>
      <c r="H222" s="134">
        <v>24</v>
      </c>
      <c r="I222" s="135"/>
      <c r="J222" s="136">
        <f t="shared" si="20"/>
        <v>0</v>
      </c>
      <c r="K222" s="132" t="s">
        <v>174</v>
      </c>
      <c r="L222" s="137"/>
      <c r="M222" s="138" t="s">
        <v>1</v>
      </c>
      <c r="N222" s="139" t="s">
        <v>47</v>
      </c>
      <c r="P222" s="140">
        <f t="shared" si="21"/>
        <v>0</v>
      </c>
      <c r="Q222" s="140">
        <v>0</v>
      </c>
      <c r="R222" s="140">
        <f t="shared" si="22"/>
        <v>0</v>
      </c>
      <c r="S222" s="140">
        <v>0</v>
      </c>
      <c r="T222" s="141">
        <f t="shared" si="23"/>
        <v>0</v>
      </c>
      <c r="AR222" s="142" t="s">
        <v>175</v>
      </c>
      <c r="AT222" s="142" t="s">
        <v>170</v>
      </c>
      <c r="AU222" s="142" t="s">
        <v>21</v>
      </c>
      <c r="AY222" s="13" t="s">
        <v>169</v>
      </c>
      <c r="BE222" s="143">
        <f t="shared" si="24"/>
        <v>0</v>
      </c>
      <c r="BF222" s="143">
        <f t="shared" si="25"/>
        <v>0</v>
      </c>
      <c r="BG222" s="143">
        <f t="shared" si="26"/>
        <v>0</v>
      </c>
      <c r="BH222" s="143">
        <f t="shared" si="27"/>
        <v>0</v>
      </c>
      <c r="BI222" s="143">
        <f t="shared" si="28"/>
        <v>0</v>
      </c>
      <c r="BJ222" s="13" t="s">
        <v>21</v>
      </c>
      <c r="BK222" s="143">
        <f t="shared" si="29"/>
        <v>0</v>
      </c>
      <c r="BL222" s="13" t="s">
        <v>176</v>
      </c>
      <c r="BM222" s="142" t="s">
        <v>538</v>
      </c>
    </row>
    <row r="223" spans="2:65" s="1" customFormat="1" ht="24.2" customHeight="1">
      <c r="B223" s="28"/>
      <c r="C223" s="130" t="s">
        <v>539</v>
      </c>
      <c r="D223" s="130" t="s">
        <v>170</v>
      </c>
      <c r="E223" s="131" t="s">
        <v>540</v>
      </c>
      <c r="F223" s="132" t="s">
        <v>541</v>
      </c>
      <c r="G223" s="133" t="s">
        <v>173</v>
      </c>
      <c r="H223" s="134">
        <v>2</v>
      </c>
      <c r="I223" s="135"/>
      <c r="J223" s="136">
        <f t="shared" si="20"/>
        <v>0</v>
      </c>
      <c r="K223" s="132" t="s">
        <v>174</v>
      </c>
      <c r="L223" s="137"/>
      <c r="M223" s="138" t="s">
        <v>1</v>
      </c>
      <c r="N223" s="139" t="s">
        <v>47</v>
      </c>
      <c r="P223" s="140">
        <f t="shared" si="21"/>
        <v>0</v>
      </c>
      <c r="Q223" s="140">
        <v>0</v>
      </c>
      <c r="R223" s="140">
        <f t="shared" si="22"/>
        <v>0</v>
      </c>
      <c r="S223" s="140">
        <v>0</v>
      </c>
      <c r="T223" s="141">
        <f t="shared" si="23"/>
        <v>0</v>
      </c>
      <c r="AR223" s="142" t="s">
        <v>175</v>
      </c>
      <c r="AT223" s="142" t="s">
        <v>170</v>
      </c>
      <c r="AU223" s="142" t="s">
        <v>21</v>
      </c>
      <c r="AY223" s="13" t="s">
        <v>169</v>
      </c>
      <c r="BE223" s="143">
        <f t="shared" si="24"/>
        <v>0</v>
      </c>
      <c r="BF223" s="143">
        <f t="shared" si="25"/>
        <v>0</v>
      </c>
      <c r="BG223" s="143">
        <f t="shared" si="26"/>
        <v>0</v>
      </c>
      <c r="BH223" s="143">
        <f t="shared" si="27"/>
        <v>0</v>
      </c>
      <c r="BI223" s="143">
        <f t="shared" si="28"/>
        <v>0</v>
      </c>
      <c r="BJ223" s="13" t="s">
        <v>21</v>
      </c>
      <c r="BK223" s="143">
        <f t="shared" si="29"/>
        <v>0</v>
      </c>
      <c r="BL223" s="13" t="s">
        <v>176</v>
      </c>
      <c r="BM223" s="142" t="s">
        <v>542</v>
      </c>
    </row>
    <row r="224" spans="2:65" s="1" customFormat="1" ht="33" customHeight="1">
      <c r="B224" s="28"/>
      <c r="C224" s="130" t="s">
        <v>543</v>
      </c>
      <c r="D224" s="130" t="s">
        <v>170</v>
      </c>
      <c r="E224" s="131" t="s">
        <v>544</v>
      </c>
      <c r="F224" s="132" t="s">
        <v>545</v>
      </c>
      <c r="G224" s="133" t="s">
        <v>173</v>
      </c>
      <c r="H224" s="134">
        <v>10</v>
      </c>
      <c r="I224" s="135"/>
      <c r="J224" s="136">
        <f t="shared" si="20"/>
        <v>0</v>
      </c>
      <c r="K224" s="132" t="s">
        <v>174</v>
      </c>
      <c r="L224" s="137"/>
      <c r="M224" s="138" t="s">
        <v>1</v>
      </c>
      <c r="N224" s="139" t="s">
        <v>47</v>
      </c>
      <c r="P224" s="140">
        <f t="shared" si="21"/>
        <v>0</v>
      </c>
      <c r="Q224" s="140">
        <v>0</v>
      </c>
      <c r="R224" s="140">
        <f t="shared" si="22"/>
        <v>0</v>
      </c>
      <c r="S224" s="140">
        <v>0</v>
      </c>
      <c r="T224" s="141">
        <f t="shared" si="23"/>
        <v>0</v>
      </c>
      <c r="AR224" s="142" t="s">
        <v>190</v>
      </c>
      <c r="AT224" s="142" t="s">
        <v>170</v>
      </c>
      <c r="AU224" s="142" t="s">
        <v>21</v>
      </c>
      <c r="AY224" s="13" t="s">
        <v>169</v>
      </c>
      <c r="BE224" s="143">
        <f t="shared" si="24"/>
        <v>0</v>
      </c>
      <c r="BF224" s="143">
        <f t="shared" si="25"/>
        <v>0</v>
      </c>
      <c r="BG224" s="143">
        <f t="shared" si="26"/>
        <v>0</v>
      </c>
      <c r="BH224" s="143">
        <f t="shared" si="27"/>
        <v>0</v>
      </c>
      <c r="BI224" s="143">
        <f t="shared" si="28"/>
        <v>0</v>
      </c>
      <c r="BJ224" s="13" t="s">
        <v>21</v>
      </c>
      <c r="BK224" s="143">
        <f t="shared" si="29"/>
        <v>0</v>
      </c>
      <c r="BL224" s="13" t="s">
        <v>190</v>
      </c>
      <c r="BM224" s="142" t="s">
        <v>546</v>
      </c>
    </row>
    <row r="225" spans="2:65" s="1" customFormat="1" ht="24.2" customHeight="1">
      <c r="B225" s="28"/>
      <c r="C225" s="130" t="s">
        <v>547</v>
      </c>
      <c r="D225" s="130" t="s">
        <v>170</v>
      </c>
      <c r="E225" s="131" t="s">
        <v>548</v>
      </c>
      <c r="F225" s="132" t="s">
        <v>549</v>
      </c>
      <c r="G225" s="133" t="s">
        <v>173</v>
      </c>
      <c r="H225" s="134">
        <v>16</v>
      </c>
      <c r="I225" s="135"/>
      <c r="J225" s="136">
        <f t="shared" si="20"/>
        <v>0</v>
      </c>
      <c r="K225" s="132" t="s">
        <v>1</v>
      </c>
      <c r="L225" s="137"/>
      <c r="M225" s="138" t="s">
        <v>1</v>
      </c>
      <c r="N225" s="139" t="s">
        <v>47</v>
      </c>
      <c r="P225" s="140">
        <f t="shared" si="21"/>
        <v>0</v>
      </c>
      <c r="Q225" s="140">
        <v>0</v>
      </c>
      <c r="R225" s="140">
        <f t="shared" si="22"/>
        <v>0</v>
      </c>
      <c r="S225" s="140">
        <v>0</v>
      </c>
      <c r="T225" s="141">
        <f t="shared" si="23"/>
        <v>0</v>
      </c>
      <c r="AR225" s="142" t="s">
        <v>190</v>
      </c>
      <c r="AT225" s="142" t="s">
        <v>170</v>
      </c>
      <c r="AU225" s="142" t="s">
        <v>21</v>
      </c>
      <c r="AY225" s="13" t="s">
        <v>169</v>
      </c>
      <c r="BE225" s="143">
        <f t="shared" si="24"/>
        <v>0</v>
      </c>
      <c r="BF225" s="143">
        <f t="shared" si="25"/>
        <v>0</v>
      </c>
      <c r="BG225" s="143">
        <f t="shared" si="26"/>
        <v>0</v>
      </c>
      <c r="BH225" s="143">
        <f t="shared" si="27"/>
        <v>0</v>
      </c>
      <c r="BI225" s="143">
        <f t="shared" si="28"/>
        <v>0</v>
      </c>
      <c r="BJ225" s="13" t="s">
        <v>21</v>
      </c>
      <c r="BK225" s="143">
        <f t="shared" si="29"/>
        <v>0</v>
      </c>
      <c r="BL225" s="13" t="s">
        <v>190</v>
      </c>
      <c r="BM225" s="142" t="s">
        <v>550</v>
      </c>
    </row>
    <row r="226" spans="2:65" s="1" customFormat="1" ht="33" customHeight="1">
      <c r="B226" s="28"/>
      <c r="C226" s="130" t="s">
        <v>551</v>
      </c>
      <c r="D226" s="130" t="s">
        <v>170</v>
      </c>
      <c r="E226" s="131" t="s">
        <v>552</v>
      </c>
      <c r="F226" s="132" t="s">
        <v>553</v>
      </c>
      <c r="G226" s="133" t="s">
        <v>390</v>
      </c>
      <c r="H226" s="134">
        <v>3550</v>
      </c>
      <c r="I226" s="135"/>
      <c r="J226" s="136">
        <f t="shared" si="20"/>
        <v>0</v>
      </c>
      <c r="K226" s="132" t="s">
        <v>174</v>
      </c>
      <c r="L226" s="137"/>
      <c r="M226" s="138" t="s">
        <v>1</v>
      </c>
      <c r="N226" s="139" t="s">
        <v>47</v>
      </c>
      <c r="P226" s="140">
        <f t="shared" si="21"/>
        <v>0</v>
      </c>
      <c r="Q226" s="140">
        <v>0</v>
      </c>
      <c r="R226" s="140">
        <f t="shared" si="22"/>
        <v>0</v>
      </c>
      <c r="S226" s="140">
        <v>0</v>
      </c>
      <c r="T226" s="141">
        <f t="shared" si="23"/>
        <v>0</v>
      </c>
      <c r="AR226" s="142" t="s">
        <v>190</v>
      </c>
      <c r="AT226" s="142" t="s">
        <v>170</v>
      </c>
      <c r="AU226" s="142" t="s">
        <v>21</v>
      </c>
      <c r="AY226" s="13" t="s">
        <v>169</v>
      </c>
      <c r="BE226" s="143">
        <f t="shared" si="24"/>
        <v>0</v>
      </c>
      <c r="BF226" s="143">
        <f t="shared" si="25"/>
        <v>0</v>
      </c>
      <c r="BG226" s="143">
        <f t="shared" si="26"/>
        <v>0</v>
      </c>
      <c r="BH226" s="143">
        <f t="shared" si="27"/>
        <v>0</v>
      </c>
      <c r="BI226" s="143">
        <f t="shared" si="28"/>
        <v>0</v>
      </c>
      <c r="BJ226" s="13" t="s">
        <v>21</v>
      </c>
      <c r="BK226" s="143">
        <f t="shared" si="29"/>
        <v>0</v>
      </c>
      <c r="BL226" s="13" t="s">
        <v>190</v>
      </c>
      <c r="BM226" s="142" t="s">
        <v>554</v>
      </c>
    </row>
    <row r="227" spans="2:65" s="1" customFormat="1" ht="21.75" customHeight="1">
      <c r="B227" s="28"/>
      <c r="C227" s="144" t="s">
        <v>555</v>
      </c>
      <c r="D227" s="144" t="s">
        <v>182</v>
      </c>
      <c r="E227" s="145" t="s">
        <v>556</v>
      </c>
      <c r="F227" s="146" t="s">
        <v>557</v>
      </c>
      <c r="G227" s="147" t="s">
        <v>173</v>
      </c>
      <c r="H227" s="148">
        <v>3</v>
      </c>
      <c r="I227" s="149"/>
      <c r="J227" s="150">
        <f t="shared" si="20"/>
        <v>0</v>
      </c>
      <c r="K227" s="146" t="s">
        <v>174</v>
      </c>
      <c r="L227" s="28"/>
      <c r="M227" s="151" t="s">
        <v>1</v>
      </c>
      <c r="N227" s="152" t="s">
        <v>47</v>
      </c>
      <c r="P227" s="140">
        <f t="shared" si="21"/>
        <v>0</v>
      </c>
      <c r="Q227" s="140">
        <v>0</v>
      </c>
      <c r="R227" s="140">
        <f t="shared" si="22"/>
        <v>0</v>
      </c>
      <c r="S227" s="140">
        <v>0</v>
      </c>
      <c r="T227" s="141">
        <f t="shared" si="23"/>
        <v>0</v>
      </c>
      <c r="AR227" s="142" t="s">
        <v>185</v>
      </c>
      <c r="AT227" s="142" t="s">
        <v>182</v>
      </c>
      <c r="AU227" s="142" t="s">
        <v>21</v>
      </c>
      <c r="AY227" s="13" t="s">
        <v>169</v>
      </c>
      <c r="BE227" s="143">
        <f t="shared" si="24"/>
        <v>0</v>
      </c>
      <c r="BF227" s="143">
        <f t="shared" si="25"/>
        <v>0</v>
      </c>
      <c r="BG227" s="143">
        <f t="shared" si="26"/>
        <v>0</v>
      </c>
      <c r="BH227" s="143">
        <f t="shared" si="27"/>
        <v>0</v>
      </c>
      <c r="BI227" s="143">
        <f t="shared" si="28"/>
        <v>0</v>
      </c>
      <c r="BJ227" s="13" t="s">
        <v>21</v>
      </c>
      <c r="BK227" s="143">
        <f t="shared" si="29"/>
        <v>0</v>
      </c>
      <c r="BL227" s="13" t="s">
        <v>185</v>
      </c>
      <c r="BM227" s="142" t="s">
        <v>558</v>
      </c>
    </row>
    <row r="228" spans="2:65" s="1" customFormat="1" ht="24.2" customHeight="1">
      <c r="B228" s="28"/>
      <c r="C228" s="144" t="s">
        <v>559</v>
      </c>
      <c r="D228" s="144" t="s">
        <v>182</v>
      </c>
      <c r="E228" s="145" t="s">
        <v>560</v>
      </c>
      <c r="F228" s="146" t="s">
        <v>561</v>
      </c>
      <c r="G228" s="147" t="s">
        <v>390</v>
      </c>
      <c r="H228" s="148">
        <v>5860</v>
      </c>
      <c r="I228" s="149"/>
      <c r="J228" s="150">
        <f t="shared" si="20"/>
        <v>0</v>
      </c>
      <c r="K228" s="146" t="s">
        <v>174</v>
      </c>
      <c r="L228" s="28"/>
      <c r="M228" s="151" t="s">
        <v>1</v>
      </c>
      <c r="N228" s="152" t="s">
        <v>47</v>
      </c>
      <c r="P228" s="140">
        <f t="shared" si="21"/>
        <v>0</v>
      </c>
      <c r="Q228" s="140">
        <v>0</v>
      </c>
      <c r="R228" s="140">
        <f t="shared" si="22"/>
        <v>0</v>
      </c>
      <c r="S228" s="140">
        <v>0</v>
      </c>
      <c r="T228" s="141">
        <f t="shared" si="23"/>
        <v>0</v>
      </c>
      <c r="AR228" s="142" t="s">
        <v>185</v>
      </c>
      <c r="AT228" s="142" t="s">
        <v>182</v>
      </c>
      <c r="AU228" s="142" t="s">
        <v>21</v>
      </c>
      <c r="AY228" s="13" t="s">
        <v>169</v>
      </c>
      <c r="BE228" s="143">
        <f t="shared" si="24"/>
        <v>0</v>
      </c>
      <c r="BF228" s="143">
        <f t="shared" si="25"/>
        <v>0</v>
      </c>
      <c r="BG228" s="143">
        <f t="shared" si="26"/>
        <v>0</v>
      </c>
      <c r="BH228" s="143">
        <f t="shared" si="27"/>
        <v>0</v>
      </c>
      <c r="BI228" s="143">
        <f t="shared" si="28"/>
        <v>0</v>
      </c>
      <c r="BJ228" s="13" t="s">
        <v>21</v>
      </c>
      <c r="BK228" s="143">
        <f t="shared" si="29"/>
        <v>0</v>
      </c>
      <c r="BL228" s="13" t="s">
        <v>185</v>
      </c>
      <c r="BM228" s="142" t="s">
        <v>562</v>
      </c>
    </row>
    <row r="229" spans="2:65" s="1" customFormat="1" ht="16.5" customHeight="1">
      <c r="B229" s="28"/>
      <c r="C229" s="144" t="s">
        <v>563</v>
      </c>
      <c r="D229" s="144" t="s">
        <v>182</v>
      </c>
      <c r="E229" s="145" t="s">
        <v>564</v>
      </c>
      <c r="F229" s="146" t="s">
        <v>565</v>
      </c>
      <c r="G229" s="147" t="s">
        <v>566</v>
      </c>
      <c r="H229" s="148">
        <v>11.86</v>
      </c>
      <c r="I229" s="149"/>
      <c r="J229" s="150">
        <f t="shared" si="20"/>
        <v>0</v>
      </c>
      <c r="K229" s="146" t="s">
        <v>174</v>
      </c>
      <c r="L229" s="28"/>
      <c r="M229" s="151" t="s">
        <v>1</v>
      </c>
      <c r="N229" s="152" t="s">
        <v>47</v>
      </c>
      <c r="P229" s="140">
        <f t="shared" si="21"/>
        <v>0</v>
      </c>
      <c r="Q229" s="140">
        <v>0</v>
      </c>
      <c r="R229" s="140">
        <f t="shared" si="22"/>
        <v>0</v>
      </c>
      <c r="S229" s="140">
        <v>0</v>
      </c>
      <c r="T229" s="141">
        <f t="shared" si="23"/>
        <v>0</v>
      </c>
      <c r="AR229" s="142" t="s">
        <v>185</v>
      </c>
      <c r="AT229" s="142" t="s">
        <v>182</v>
      </c>
      <c r="AU229" s="142" t="s">
        <v>21</v>
      </c>
      <c r="AY229" s="13" t="s">
        <v>169</v>
      </c>
      <c r="BE229" s="143">
        <f t="shared" si="24"/>
        <v>0</v>
      </c>
      <c r="BF229" s="143">
        <f t="shared" si="25"/>
        <v>0</v>
      </c>
      <c r="BG229" s="143">
        <f t="shared" si="26"/>
        <v>0</v>
      </c>
      <c r="BH229" s="143">
        <f t="shared" si="27"/>
        <v>0</v>
      </c>
      <c r="BI229" s="143">
        <f t="shared" si="28"/>
        <v>0</v>
      </c>
      <c r="BJ229" s="13" t="s">
        <v>21</v>
      </c>
      <c r="BK229" s="143">
        <f t="shared" si="29"/>
        <v>0</v>
      </c>
      <c r="BL229" s="13" t="s">
        <v>185</v>
      </c>
      <c r="BM229" s="142" t="s">
        <v>567</v>
      </c>
    </row>
    <row r="230" spans="2:65" s="1" customFormat="1" ht="24.2" customHeight="1">
      <c r="B230" s="28"/>
      <c r="C230" s="130" t="s">
        <v>568</v>
      </c>
      <c r="D230" s="130" t="s">
        <v>170</v>
      </c>
      <c r="E230" s="131" t="s">
        <v>569</v>
      </c>
      <c r="F230" s="132" t="s">
        <v>570</v>
      </c>
      <c r="G230" s="133" t="s">
        <v>390</v>
      </c>
      <c r="H230" s="134">
        <v>100</v>
      </c>
      <c r="I230" s="135"/>
      <c r="J230" s="136">
        <f t="shared" si="20"/>
        <v>0</v>
      </c>
      <c r="K230" s="132" t="s">
        <v>174</v>
      </c>
      <c r="L230" s="137"/>
      <c r="M230" s="138" t="s">
        <v>1</v>
      </c>
      <c r="N230" s="139" t="s">
        <v>47</v>
      </c>
      <c r="P230" s="140">
        <f t="shared" si="21"/>
        <v>0</v>
      </c>
      <c r="Q230" s="140">
        <v>0</v>
      </c>
      <c r="R230" s="140">
        <f t="shared" si="22"/>
        <v>0</v>
      </c>
      <c r="S230" s="140">
        <v>0</v>
      </c>
      <c r="T230" s="141">
        <f t="shared" si="23"/>
        <v>0</v>
      </c>
      <c r="AR230" s="142" t="s">
        <v>190</v>
      </c>
      <c r="AT230" s="142" t="s">
        <v>170</v>
      </c>
      <c r="AU230" s="142" t="s">
        <v>21</v>
      </c>
      <c r="AY230" s="13" t="s">
        <v>169</v>
      </c>
      <c r="BE230" s="143">
        <f t="shared" si="24"/>
        <v>0</v>
      </c>
      <c r="BF230" s="143">
        <f t="shared" si="25"/>
        <v>0</v>
      </c>
      <c r="BG230" s="143">
        <f t="shared" si="26"/>
        <v>0</v>
      </c>
      <c r="BH230" s="143">
        <f t="shared" si="27"/>
        <v>0</v>
      </c>
      <c r="BI230" s="143">
        <f t="shared" si="28"/>
        <v>0</v>
      </c>
      <c r="BJ230" s="13" t="s">
        <v>21</v>
      </c>
      <c r="BK230" s="143">
        <f t="shared" si="29"/>
        <v>0</v>
      </c>
      <c r="BL230" s="13" t="s">
        <v>190</v>
      </c>
      <c r="BM230" s="142" t="s">
        <v>571</v>
      </c>
    </row>
    <row r="231" spans="2:65" s="1" customFormat="1" ht="24.2" customHeight="1">
      <c r="B231" s="28"/>
      <c r="C231" s="130" t="s">
        <v>572</v>
      </c>
      <c r="D231" s="130" t="s">
        <v>170</v>
      </c>
      <c r="E231" s="131" t="s">
        <v>573</v>
      </c>
      <c r="F231" s="132" t="s">
        <v>574</v>
      </c>
      <c r="G231" s="133" t="s">
        <v>390</v>
      </c>
      <c r="H231" s="134">
        <v>200</v>
      </c>
      <c r="I231" s="135"/>
      <c r="J231" s="136">
        <f t="shared" si="20"/>
        <v>0</v>
      </c>
      <c r="K231" s="132" t="s">
        <v>174</v>
      </c>
      <c r="L231" s="137"/>
      <c r="M231" s="138" t="s">
        <v>1</v>
      </c>
      <c r="N231" s="139" t="s">
        <v>47</v>
      </c>
      <c r="P231" s="140">
        <f t="shared" si="21"/>
        <v>0</v>
      </c>
      <c r="Q231" s="140">
        <v>0</v>
      </c>
      <c r="R231" s="140">
        <f t="shared" si="22"/>
        <v>0</v>
      </c>
      <c r="S231" s="140">
        <v>0</v>
      </c>
      <c r="T231" s="141">
        <f t="shared" si="23"/>
        <v>0</v>
      </c>
      <c r="AR231" s="142" t="s">
        <v>190</v>
      </c>
      <c r="AT231" s="142" t="s">
        <v>170</v>
      </c>
      <c r="AU231" s="142" t="s">
        <v>21</v>
      </c>
      <c r="AY231" s="13" t="s">
        <v>169</v>
      </c>
      <c r="BE231" s="143">
        <f t="shared" si="24"/>
        <v>0</v>
      </c>
      <c r="BF231" s="143">
        <f t="shared" si="25"/>
        <v>0</v>
      </c>
      <c r="BG231" s="143">
        <f t="shared" si="26"/>
        <v>0</v>
      </c>
      <c r="BH231" s="143">
        <f t="shared" si="27"/>
        <v>0</v>
      </c>
      <c r="BI231" s="143">
        <f t="shared" si="28"/>
        <v>0</v>
      </c>
      <c r="BJ231" s="13" t="s">
        <v>21</v>
      </c>
      <c r="BK231" s="143">
        <f t="shared" si="29"/>
        <v>0</v>
      </c>
      <c r="BL231" s="13" t="s">
        <v>190</v>
      </c>
      <c r="BM231" s="142" t="s">
        <v>575</v>
      </c>
    </row>
    <row r="232" spans="2:65" s="1" customFormat="1" ht="24.2" customHeight="1">
      <c r="B232" s="28"/>
      <c r="C232" s="130" t="s">
        <v>27</v>
      </c>
      <c r="D232" s="130" t="s">
        <v>170</v>
      </c>
      <c r="E232" s="131" t="s">
        <v>576</v>
      </c>
      <c r="F232" s="132" t="s">
        <v>577</v>
      </c>
      <c r="G232" s="133" t="s">
        <v>173</v>
      </c>
      <c r="H232" s="134">
        <v>2</v>
      </c>
      <c r="I232" s="135"/>
      <c r="J232" s="136">
        <f t="shared" si="20"/>
        <v>0</v>
      </c>
      <c r="K232" s="132" t="s">
        <v>174</v>
      </c>
      <c r="L232" s="137"/>
      <c r="M232" s="138" t="s">
        <v>1</v>
      </c>
      <c r="N232" s="139" t="s">
        <v>47</v>
      </c>
      <c r="P232" s="140">
        <f t="shared" si="21"/>
        <v>0</v>
      </c>
      <c r="Q232" s="140">
        <v>0</v>
      </c>
      <c r="R232" s="140">
        <f t="shared" si="22"/>
        <v>0</v>
      </c>
      <c r="S232" s="140">
        <v>0</v>
      </c>
      <c r="T232" s="141">
        <f t="shared" si="23"/>
        <v>0</v>
      </c>
      <c r="AR232" s="142" t="s">
        <v>190</v>
      </c>
      <c r="AT232" s="142" t="s">
        <v>170</v>
      </c>
      <c r="AU232" s="142" t="s">
        <v>21</v>
      </c>
      <c r="AY232" s="13" t="s">
        <v>169</v>
      </c>
      <c r="BE232" s="143">
        <f t="shared" si="24"/>
        <v>0</v>
      </c>
      <c r="BF232" s="143">
        <f t="shared" si="25"/>
        <v>0</v>
      </c>
      <c r="BG232" s="143">
        <f t="shared" si="26"/>
        <v>0</v>
      </c>
      <c r="BH232" s="143">
        <f t="shared" si="27"/>
        <v>0</v>
      </c>
      <c r="BI232" s="143">
        <f t="shared" si="28"/>
        <v>0</v>
      </c>
      <c r="BJ232" s="13" t="s">
        <v>21</v>
      </c>
      <c r="BK232" s="143">
        <f t="shared" si="29"/>
        <v>0</v>
      </c>
      <c r="BL232" s="13" t="s">
        <v>190</v>
      </c>
      <c r="BM232" s="142" t="s">
        <v>578</v>
      </c>
    </row>
    <row r="233" spans="2:65" s="11" customFormat="1" ht="25.9" customHeight="1">
      <c r="B233" s="120"/>
      <c r="D233" s="121" t="s">
        <v>81</v>
      </c>
      <c r="E233" s="122" t="s">
        <v>579</v>
      </c>
      <c r="F233" s="122" t="s">
        <v>580</v>
      </c>
      <c r="I233" s="123"/>
      <c r="J233" s="124">
        <f>BK233</f>
        <v>0</v>
      </c>
      <c r="L233" s="120"/>
      <c r="M233" s="125"/>
      <c r="P233" s="126">
        <f>P234+P243</f>
        <v>0</v>
      </c>
      <c r="R233" s="126">
        <f>R234+R243</f>
        <v>0</v>
      </c>
      <c r="T233" s="127">
        <f>T234+T243</f>
        <v>0</v>
      </c>
      <c r="AR233" s="121" t="s">
        <v>21</v>
      </c>
      <c r="AT233" s="128" t="s">
        <v>81</v>
      </c>
      <c r="AU233" s="128" t="s">
        <v>82</v>
      </c>
      <c r="AY233" s="121" t="s">
        <v>169</v>
      </c>
      <c r="BK233" s="129">
        <f>BK234+BK243</f>
        <v>0</v>
      </c>
    </row>
    <row r="234" spans="2:65" s="11" customFormat="1" ht="22.9" customHeight="1">
      <c r="B234" s="120"/>
      <c r="D234" s="121" t="s">
        <v>81</v>
      </c>
      <c r="E234" s="153" t="s">
        <v>581</v>
      </c>
      <c r="F234" s="153" t="s">
        <v>582</v>
      </c>
      <c r="I234" s="123"/>
      <c r="J234" s="154">
        <f>BK234</f>
        <v>0</v>
      </c>
      <c r="L234" s="120"/>
      <c r="M234" s="125"/>
      <c r="P234" s="126">
        <f>SUM(P235:P242)</f>
        <v>0</v>
      </c>
      <c r="R234" s="126">
        <f>SUM(R235:R242)</f>
        <v>0</v>
      </c>
      <c r="T234" s="127">
        <f>SUM(T235:T242)</f>
        <v>0</v>
      </c>
      <c r="AR234" s="121" t="s">
        <v>21</v>
      </c>
      <c r="AT234" s="128" t="s">
        <v>81</v>
      </c>
      <c r="AU234" s="128" t="s">
        <v>21</v>
      </c>
      <c r="AY234" s="121" t="s">
        <v>169</v>
      </c>
      <c r="BK234" s="129">
        <f>SUM(BK235:BK242)</f>
        <v>0</v>
      </c>
    </row>
    <row r="235" spans="2:65" s="1" customFormat="1" ht="24.2" customHeight="1">
      <c r="B235" s="28"/>
      <c r="C235" s="130" t="s">
        <v>583</v>
      </c>
      <c r="D235" s="130" t="s">
        <v>170</v>
      </c>
      <c r="E235" s="131" t="s">
        <v>584</v>
      </c>
      <c r="F235" s="132" t="s">
        <v>585</v>
      </c>
      <c r="G235" s="133" t="s">
        <v>173</v>
      </c>
      <c r="H235" s="134">
        <v>1</v>
      </c>
      <c r="I235" s="135"/>
      <c r="J235" s="136">
        <f t="shared" ref="J235:J242" si="30">ROUND(I235*H235,2)</f>
        <v>0</v>
      </c>
      <c r="K235" s="132" t="s">
        <v>1</v>
      </c>
      <c r="L235" s="137"/>
      <c r="M235" s="138" t="s">
        <v>1</v>
      </c>
      <c r="N235" s="139" t="s">
        <v>47</v>
      </c>
      <c r="P235" s="140">
        <f t="shared" ref="P235:P242" si="31">O235*H235</f>
        <v>0</v>
      </c>
      <c r="Q235" s="140">
        <v>0</v>
      </c>
      <c r="R235" s="140">
        <f t="shared" ref="R235:R242" si="32">Q235*H235</f>
        <v>0</v>
      </c>
      <c r="S235" s="140">
        <v>0</v>
      </c>
      <c r="T235" s="141">
        <f t="shared" ref="T235:T242" si="33">S235*H235</f>
        <v>0</v>
      </c>
      <c r="AR235" s="142" t="s">
        <v>90</v>
      </c>
      <c r="AT235" s="142" t="s">
        <v>170</v>
      </c>
      <c r="AU235" s="142" t="s">
        <v>90</v>
      </c>
      <c r="AY235" s="13" t="s">
        <v>169</v>
      </c>
      <c r="BE235" s="143">
        <f t="shared" ref="BE235:BE242" si="34">IF(N235="základní",J235,0)</f>
        <v>0</v>
      </c>
      <c r="BF235" s="143">
        <f t="shared" ref="BF235:BF242" si="35">IF(N235="snížená",J235,0)</f>
        <v>0</v>
      </c>
      <c r="BG235" s="143">
        <f t="shared" ref="BG235:BG242" si="36">IF(N235="zákl. přenesená",J235,0)</f>
        <v>0</v>
      </c>
      <c r="BH235" s="143">
        <f t="shared" ref="BH235:BH242" si="37">IF(N235="sníž. přenesená",J235,0)</f>
        <v>0</v>
      </c>
      <c r="BI235" s="143">
        <f t="shared" ref="BI235:BI242" si="38">IF(N235="nulová",J235,0)</f>
        <v>0</v>
      </c>
      <c r="BJ235" s="13" t="s">
        <v>21</v>
      </c>
      <c r="BK235" s="143">
        <f t="shared" ref="BK235:BK242" si="39">ROUND(I235*H235,2)</f>
        <v>0</v>
      </c>
      <c r="BL235" s="13" t="s">
        <v>21</v>
      </c>
      <c r="BM235" s="142" t="s">
        <v>586</v>
      </c>
    </row>
    <row r="236" spans="2:65" s="1" customFormat="1" ht="24.2" customHeight="1">
      <c r="B236" s="28"/>
      <c r="C236" s="130" t="s">
        <v>587</v>
      </c>
      <c r="D236" s="130" t="s">
        <v>170</v>
      </c>
      <c r="E236" s="131" t="s">
        <v>588</v>
      </c>
      <c r="F236" s="132" t="s">
        <v>589</v>
      </c>
      <c r="G236" s="133" t="s">
        <v>173</v>
      </c>
      <c r="H236" s="134">
        <v>1</v>
      </c>
      <c r="I236" s="135"/>
      <c r="J236" s="136">
        <f t="shared" si="30"/>
        <v>0</v>
      </c>
      <c r="K236" s="132" t="s">
        <v>1</v>
      </c>
      <c r="L236" s="137"/>
      <c r="M236" s="138" t="s">
        <v>1</v>
      </c>
      <c r="N236" s="139" t="s">
        <v>47</v>
      </c>
      <c r="P236" s="140">
        <f t="shared" si="31"/>
        <v>0</v>
      </c>
      <c r="Q236" s="140">
        <v>0</v>
      </c>
      <c r="R236" s="140">
        <f t="shared" si="32"/>
        <v>0</v>
      </c>
      <c r="S236" s="140">
        <v>0</v>
      </c>
      <c r="T236" s="141">
        <f t="shared" si="33"/>
        <v>0</v>
      </c>
      <c r="AR236" s="142" t="s">
        <v>90</v>
      </c>
      <c r="AT236" s="142" t="s">
        <v>170</v>
      </c>
      <c r="AU236" s="142" t="s">
        <v>90</v>
      </c>
      <c r="AY236" s="13" t="s">
        <v>169</v>
      </c>
      <c r="BE236" s="143">
        <f t="shared" si="34"/>
        <v>0</v>
      </c>
      <c r="BF236" s="143">
        <f t="shared" si="35"/>
        <v>0</v>
      </c>
      <c r="BG236" s="143">
        <f t="shared" si="36"/>
        <v>0</v>
      </c>
      <c r="BH236" s="143">
        <f t="shared" si="37"/>
        <v>0</v>
      </c>
      <c r="BI236" s="143">
        <f t="shared" si="38"/>
        <v>0</v>
      </c>
      <c r="BJ236" s="13" t="s">
        <v>21</v>
      </c>
      <c r="BK236" s="143">
        <f t="shared" si="39"/>
        <v>0</v>
      </c>
      <c r="BL236" s="13" t="s">
        <v>21</v>
      </c>
      <c r="BM236" s="142" t="s">
        <v>590</v>
      </c>
    </row>
    <row r="237" spans="2:65" s="1" customFormat="1" ht="21.75" customHeight="1">
      <c r="B237" s="28"/>
      <c r="C237" s="130" t="s">
        <v>591</v>
      </c>
      <c r="D237" s="130" t="s">
        <v>170</v>
      </c>
      <c r="E237" s="131" t="s">
        <v>592</v>
      </c>
      <c r="F237" s="132" t="s">
        <v>593</v>
      </c>
      <c r="G237" s="133" t="s">
        <v>173</v>
      </c>
      <c r="H237" s="134">
        <v>1</v>
      </c>
      <c r="I237" s="135"/>
      <c r="J237" s="136">
        <f t="shared" si="30"/>
        <v>0</v>
      </c>
      <c r="K237" s="132" t="s">
        <v>174</v>
      </c>
      <c r="L237" s="137"/>
      <c r="M237" s="138" t="s">
        <v>1</v>
      </c>
      <c r="N237" s="139" t="s">
        <v>47</v>
      </c>
      <c r="P237" s="140">
        <f t="shared" si="31"/>
        <v>0</v>
      </c>
      <c r="Q237" s="140">
        <v>0</v>
      </c>
      <c r="R237" s="140">
        <f t="shared" si="32"/>
        <v>0</v>
      </c>
      <c r="S237" s="140">
        <v>0</v>
      </c>
      <c r="T237" s="141">
        <f t="shared" si="33"/>
        <v>0</v>
      </c>
      <c r="AR237" s="142" t="s">
        <v>90</v>
      </c>
      <c r="AT237" s="142" t="s">
        <v>170</v>
      </c>
      <c r="AU237" s="142" t="s">
        <v>90</v>
      </c>
      <c r="AY237" s="13" t="s">
        <v>169</v>
      </c>
      <c r="BE237" s="143">
        <f t="shared" si="34"/>
        <v>0</v>
      </c>
      <c r="BF237" s="143">
        <f t="shared" si="35"/>
        <v>0</v>
      </c>
      <c r="BG237" s="143">
        <f t="shared" si="36"/>
        <v>0</v>
      </c>
      <c r="BH237" s="143">
        <f t="shared" si="37"/>
        <v>0</v>
      </c>
      <c r="BI237" s="143">
        <f t="shared" si="38"/>
        <v>0</v>
      </c>
      <c r="BJ237" s="13" t="s">
        <v>21</v>
      </c>
      <c r="BK237" s="143">
        <f t="shared" si="39"/>
        <v>0</v>
      </c>
      <c r="BL237" s="13" t="s">
        <v>21</v>
      </c>
      <c r="BM237" s="142" t="s">
        <v>594</v>
      </c>
    </row>
    <row r="238" spans="2:65" s="1" customFormat="1" ht="24.2" customHeight="1">
      <c r="B238" s="28"/>
      <c r="C238" s="130" t="s">
        <v>595</v>
      </c>
      <c r="D238" s="130" t="s">
        <v>170</v>
      </c>
      <c r="E238" s="131" t="s">
        <v>596</v>
      </c>
      <c r="F238" s="132" t="s">
        <v>597</v>
      </c>
      <c r="G238" s="133" t="s">
        <v>173</v>
      </c>
      <c r="H238" s="134">
        <v>12</v>
      </c>
      <c r="I238" s="135"/>
      <c r="J238" s="136">
        <f t="shared" si="30"/>
        <v>0</v>
      </c>
      <c r="K238" s="132" t="s">
        <v>174</v>
      </c>
      <c r="L238" s="137"/>
      <c r="M238" s="138" t="s">
        <v>1</v>
      </c>
      <c r="N238" s="139" t="s">
        <v>47</v>
      </c>
      <c r="P238" s="140">
        <f t="shared" si="31"/>
        <v>0</v>
      </c>
      <c r="Q238" s="140">
        <v>0</v>
      </c>
      <c r="R238" s="140">
        <f t="shared" si="32"/>
        <v>0</v>
      </c>
      <c r="S238" s="140">
        <v>0</v>
      </c>
      <c r="T238" s="141">
        <f t="shared" si="33"/>
        <v>0</v>
      </c>
      <c r="AR238" s="142" t="s">
        <v>90</v>
      </c>
      <c r="AT238" s="142" t="s">
        <v>170</v>
      </c>
      <c r="AU238" s="142" t="s">
        <v>90</v>
      </c>
      <c r="AY238" s="13" t="s">
        <v>169</v>
      </c>
      <c r="BE238" s="143">
        <f t="shared" si="34"/>
        <v>0</v>
      </c>
      <c r="BF238" s="143">
        <f t="shared" si="35"/>
        <v>0</v>
      </c>
      <c r="BG238" s="143">
        <f t="shared" si="36"/>
        <v>0</v>
      </c>
      <c r="BH238" s="143">
        <f t="shared" si="37"/>
        <v>0</v>
      </c>
      <c r="BI238" s="143">
        <f t="shared" si="38"/>
        <v>0</v>
      </c>
      <c r="BJ238" s="13" t="s">
        <v>21</v>
      </c>
      <c r="BK238" s="143">
        <f t="shared" si="39"/>
        <v>0</v>
      </c>
      <c r="BL238" s="13" t="s">
        <v>21</v>
      </c>
      <c r="BM238" s="142" t="s">
        <v>598</v>
      </c>
    </row>
    <row r="239" spans="2:65" s="1" customFormat="1" ht="62.65" customHeight="1">
      <c r="B239" s="28"/>
      <c r="C239" s="130" t="s">
        <v>599</v>
      </c>
      <c r="D239" s="130" t="s">
        <v>170</v>
      </c>
      <c r="E239" s="131" t="s">
        <v>600</v>
      </c>
      <c r="F239" s="132" t="s">
        <v>601</v>
      </c>
      <c r="G239" s="133" t="s">
        <v>173</v>
      </c>
      <c r="H239" s="134">
        <v>1</v>
      </c>
      <c r="I239" s="135"/>
      <c r="J239" s="136">
        <f t="shared" si="30"/>
        <v>0</v>
      </c>
      <c r="K239" s="132" t="s">
        <v>174</v>
      </c>
      <c r="L239" s="137"/>
      <c r="M239" s="138" t="s">
        <v>1</v>
      </c>
      <c r="N239" s="139" t="s">
        <v>47</v>
      </c>
      <c r="P239" s="140">
        <f t="shared" si="31"/>
        <v>0</v>
      </c>
      <c r="Q239" s="140">
        <v>0</v>
      </c>
      <c r="R239" s="140">
        <f t="shared" si="32"/>
        <v>0</v>
      </c>
      <c r="S239" s="140">
        <v>0</v>
      </c>
      <c r="T239" s="141">
        <f t="shared" si="33"/>
        <v>0</v>
      </c>
      <c r="AR239" s="142" t="s">
        <v>90</v>
      </c>
      <c r="AT239" s="142" t="s">
        <v>170</v>
      </c>
      <c r="AU239" s="142" t="s">
        <v>90</v>
      </c>
      <c r="AY239" s="13" t="s">
        <v>169</v>
      </c>
      <c r="BE239" s="143">
        <f t="shared" si="34"/>
        <v>0</v>
      </c>
      <c r="BF239" s="143">
        <f t="shared" si="35"/>
        <v>0</v>
      </c>
      <c r="BG239" s="143">
        <f t="shared" si="36"/>
        <v>0</v>
      </c>
      <c r="BH239" s="143">
        <f t="shared" si="37"/>
        <v>0</v>
      </c>
      <c r="BI239" s="143">
        <f t="shared" si="38"/>
        <v>0</v>
      </c>
      <c r="BJ239" s="13" t="s">
        <v>21</v>
      </c>
      <c r="BK239" s="143">
        <f t="shared" si="39"/>
        <v>0</v>
      </c>
      <c r="BL239" s="13" t="s">
        <v>21</v>
      </c>
      <c r="BM239" s="142" t="s">
        <v>602</v>
      </c>
    </row>
    <row r="240" spans="2:65" s="1" customFormat="1" ht="33" customHeight="1">
      <c r="B240" s="28"/>
      <c r="C240" s="130" t="s">
        <v>603</v>
      </c>
      <c r="D240" s="130" t="s">
        <v>170</v>
      </c>
      <c r="E240" s="131" t="s">
        <v>604</v>
      </c>
      <c r="F240" s="132" t="s">
        <v>605</v>
      </c>
      <c r="G240" s="133" t="s">
        <v>173</v>
      </c>
      <c r="H240" s="134">
        <v>1</v>
      </c>
      <c r="I240" s="135"/>
      <c r="J240" s="136">
        <f t="shared" si="30"/>
        <v>0</v>
      </c>
      <c r="K240" s="132" t="s">
        <v>1</v>
      </c>
      <c r="L240" s="137"/>
      <c r="M240" s="138" t="s">
        <v>1</v>
      </c>
      <c r="N240" s="139" t="s">
        <v>47</v>
      </c>
      <c r="P240" s="140">
        <f t="shared" si="31"/>
        <v>0</v>
      </c>
      <c r="Q240" s="140">
        <v>0</v>
      </c>
      <c r="R240" s="140">
        <f t="shared" si="32"/>
        <v>0</v>
      </c>
      <c r="S240" s="140">
        <v>0</v>
      </c>
      <c r="T240" s="141">
        <f t="shared" si="33"/>
        <v>0</v>
      </c>
      <c r="AR240" s="142" t="s">
        <v>90</v>
      </c>
      <c r="AT240" s="142" t="s">
        <v>170</v>
      </c>
      <c r="AU240" s="142" t="s">
        <v>90</v>
      </c>
      <c r="AY240" s="13" t="s">
        <v>169</v>
      </c>
      <c r="BE240" s="143">
        <f t="shared" si="34"/>
        <v>0</v>
      </c>
      <c r="BF240" s="143">
        <f t="shared" si="35"/>
        <v>0</v>
      </c>
      <c r="BG240" s="143">
        <f t="shared" si="36"/>
        <v>0</v>
      </c>
      <c r="BH240" s="143">
        <f t="shared" si="37"/>
        <v>0</v>
      </c>
      <c r="BI240" s="143">
        <f t="shared" si="38"/>
        <v>0</v>
      </c>
      <c r="BJ240" s="13" t="s">
        <v>21</v>
      </c>
      <c r="BK240" s="143">
        <f t="shared" si="39"/>
        <v>0</v>
      </c>
      <c r="BL240" s="13" t="s">
        <v>21</v>
      </c>
      <c r="BM240" s="142" t="s">
        <v>606</v>
      </c>
    </row>
    <row r="241" spans="2:65" s="1" customFormat="1" ht="16.5" customHeight="1">
      <c r="B241" s="28"/>
      <c r="C241" s="130" t="s">
        <v>607</v>
      </c>
      <c r="D241" s="130" t="s">
        <v>170</v>
      </c>
      <c r="E241" s="131" t="s">
        <v>608</v>
      </c>
      <c r="F241" s="132" t="s">
        <v>609</v>
      </c>
      <c r="G241" s="133" t="s">
        <v>173</v>
      </c>
      <c r="H241" s="134">
        <v>1</v>
      </c>
      <c r="I241" s="135"/>
      <c r="J241" s="136">
        <f t="shared" si="30"/>
        <v>0</v>
      </c>
      <c r="K241" s="132" t="s">
        <v>1</v>
      </c>
      <c r="L241" s="137"/>
      <c r="M241" s="138" t="s">
        <v>1</v>
      </c>
      <c r="N241" s="139" t="s">
        <v>47</v>
      </c>
      <c r="P241" s="140">
        <f t="shared" si="31"/>
        <v>0</v>
      </c>
      <c r="Q241" s="140">
        <v>0</v>
      </c>
      <c r="R241" s="140">
        <f t="shared" si="32"/>
        <v>0</v>
      </c>
      <c r="S241" s="140">
        <v>0</v>
      </c>
      <c r="T241" s="141">
        <f t="shared" si="33"/>
        <v>0</v>
      </c>
      <c r="AR241" s="142" t="s">
        <v>90</v>
      </c>
      <c r="AT241" s="142" t="s">
        <v>170</v>
      </c>
      <c r="AU241" s="142" t="s">
        <v>90</v>
      </c>
      <c r="AY241" s="13" t="s">
        <v>169</v>
      </c>
      <c r="BE241" s="143">
        <f t="shared" si="34"/>
        <v>0</v>
      </c>
      <c r="BF241" s="143">
        <f t="shared" si="35"/>
        <v>0</v>
      </c>
      <c r="BG241" s="143">
        <f t="shared" si="36"/>
        <v>0</v>
      </c>
      <c r="BH241" s="143">
        <f t="shared" si="37"/>
        <v>0</v>
      </c>
      <c r="BI241" s="143">
        <f t="shared" si="38"/>
        <v>0</v>
      </c>
      <c r="BJ241" s="13" t="s">
        <v>21</v>
      </c>
      <c r="BK241" s="143">
        <f t="shared" si="39"/>
        <v>0</v>
      </c>
      <c r="BL241" s="13" t="s">
        <v>21</v>
      </c>
      <c r="BM241" s="142" t="s">
        <v>610</v>
      </c>
    </row>
    <row r="242" spans="2:65" s="1" customFormat="1" ht="16.5" customHeight="1">
      <c r="B242" s="28"/>
      <c r="C242" s="130" t="s">
        <v>611</v>
      </c>
      <c r="D242" s="130" t="s">
        <v>170</v>
      </c>
      <c r="E242" s="131" t="s">
        <v>612</v>
      </c>
      <c r="F242" s="132" t="s">
        <v>613</v>
      </c>
      <c r="G242" s="133" t="s">
        <v>173</v>
      </c>
      <c r="H242" s="134">
        <v>4</v>
      </c>
      <c r="I242" s="135"/>
      <c r="J242" s="136">
        <f t="shared" si="30"/>
        <v>0</v>
      </c>
      <c r="K242" s="132" t="s">
        <v>1</v>
      </c>
      <c r="L242" s="137"/>
      <c r="M242" s="138" t="s">
        <v>1</v>
      </c>
      <c r="N242" s="139" t="s">
        <v>47</v>
      </c>
      <c r="P242" s="140">
        <f t="shared" si="31"/>
        <v>0</v>
      </c>
      <c r="Q242" s="140">
        <v>0</v>
      </c>
      <c r="R242" s="140">
        <f t="shared" si="32"/>
        <v>0</v>
      </c>
      <c r="S242" s="140">
        <v>0</v>
      </c>
      <c r="T242" s="141">
        <f t="shared" si="33"/>
        <v>0</v>
      </c>
      <c r="AR242" s="142" t="s">
        <v>90</v>
      </c>
      <c r="AT242" s="142" t="s">
        <v>170</v>
      </c>
      <c r="AU242" s="142" t="s">
        <v>90</v>
      </c>
      <c r="AY242" s="13" t="s">
        <v>169</v>
      </c>
      <c r="BE242" s="143">
        <f t="shared" si="34"/>
        <v>0</v>
      </c>
      <c r="BF242" s="143">
        <f t="shared" si="35"/>
        <v>0</v>
      </c>
      <c r="BG242" s="143">
        <f t="shared" si="36"/>
        <v>0</v>
      </c>
      <c r="BH242" s="143">
        <f t="shared" si="37"/>
        <v>0</v>
      </c>
      <c r="BI242" s="143">
        <f t="shared" si="38"/>
        <v>0</v>
      </c>
      <c r="BJ242" s="13" t="s">
        <v>21</v>
      </c>
      <c r="BK242" s="143">
        <f t="shared" si="39"/>
        <v>0</v>
      </c>
      <c r="BL242" s="13" t="s">
        <v>21</v>
      </c>
      <c r="BM242" s="142" t="s">
        <v>614</v>
      </c>
    </row>
    <row r="243" spans="2:65" s="11" customFormat="1" ht="22.9" customHeight="1">
      <c r="B243" s="120"/>
      <c r="D243" s="121" t="s">
        <v>81</v>
      </c>
      <c r="E243" s="153" t="s">
        <v>615</v>
      </c>
      <c r="F243" s="153" t="s">
        <v>616</v>
      </c>
      <c r="I243" s="123"/>
      <c r="J243" s="154">
        <f>BK243</f>
        <v>0</v>
      </c>
      <c r="L243" s="120"/>
      <c r="M243" s="125"/>
      <c r="P243" s="126">
        <f>SUM(P244:P263)</f>
        <v>0</v>
      </c>
      <c r="R243" s="126">
        <f>SUM(R244:R263)</f>
        <v>0</v>
      </c>
      <c r="T243" s="127">
        <f>SUM(T244:T263)</f>
        <v>0</v>
      </c>
      <c r="AR243" s="121" t="s">
        <v>21</v>
      </c>
      <c r="AT243" s="128" t="s">
        <v>81</v>
      </c>
      <c r="AU243" s="128" t="s">
        <v>21</v>
      </c>
      <c r="AY243" s="121" t="s">
        <v>169</v>
      </c>
      <c r="BK243" s="129">
        <f>SUM(BK244:BK263)</f>
        <v>0</v>
      </c>
    </row>
    <row r="244" spans="2:65" s="1" customFormat="1" ht="24.2" customHeight="1">
      <c r="B244" s="28"/>
      <c r="C244" s="130" t="s">
        <v>617</v>
      </c>
      <c r="D244" s="130" t="s">
        <v>170</v>
      </c>
      <c r="E244" s="131" t="s">
        <v>618</v>
      </c>
      <c r="F244" s="132" t="s">
        <v>619</v>
      </c>
      <c r="G244" s="133" t="s">
        <v>173</v>
      </c>
      <c r="H244" s="134">
        <v>28</v>
      </c>
      <c r="I244" s="135"/>
      <c r="J244" s="136">
        <f t="shared" ref="J244:J263" si="40">ROUND(I244*H244,2)</f>
        <v>0</v>
      </c>
      <c r="K244" s="132" t="s">
        <v>174</v>
      </c>
      <c r="L244" s="137"/>
      <c r="M244" s="138" t="s">
        <v>1</v>
      </c>
      <c r="N244" s="139" t="s">
        <v>47</v>
      </c>
      <c r="P244" s="140">
        <f t="shared" ref="P244:P263" si="41">O244*H244</f>
        <v>0</v>
      </c>
      <c r="Q244" s="140">
        <v>0</v>
      </c>
      <c r="R244" s="140">
        <f t="shared" ref="R244:R263" si="42">Q244*H244</f>
        <v>0</v>
      </c>
      <c r="S244" s="140">
        <v>0</v>
      </c>
      <c r="T244" s="141">
        <f t="shared" ref="T244:T263" si="43">S244*H244</f>
        <v>0</v>
      </c>
      <c r="AR244" s="142" t="s">
        <v>90</v>
      </c>
      <c r="AT244" s="142" t="s">
        <v>170</v>
      </c>
      <c r="AU244" s="142" t="s">
        <v>90</v>
      </c>
      <c r="AY244" s="13" t="s">
        <v>169</v>
      </c>
      <c r="BE244" s="143">
        <f t="shared" ref="BE244:BE263" si="44">IF(N244="základní",J244,0)</f>
        <v>0</v>
      </c>
      <c r="BF244" s="143">
        <f t="shared" ref="BF244:BF263" si="45">IF(N244="snížená",J244,0)</f>
        <v>0</v>
      </c>
      <c r="BG244" s="143">
        <f t="shared" ref="BG244:BG263" si="46">IF(N244="zákl. přenesená",J244,0)</f>
        <v>0</v>
      </c>
      <c r="BH244" s="143">
        <f t="shared" ref="BH244:BH263" si="47">IF(N244="sníž. přenesená",J244,0)</f>
        <v>0</v>
      </c>
      <c r="BI244" s="143">
        <f t="shared" ref="BI244:BI263" si="48">IF(N244="nulová",J244,0)</f>
        <v>0</v>
      </c>
      <c r="BJ244" s="13" t="s">
        <v>21</v>
      </c>
      <c r="BK244" s="143">
        <f t="shared" ref="BK244:BK263" si="49">ROUND(I244*H244,2)</f>
        <v>0</v>
      </c>
      <c r="BL244" s="13" t="s">
        <v>21</v>
      </c>
      <c r="BM244" s="142" t="s">
        <v>620</v>
      </c>
    </row>
    <row r="245" spans="2:65" s="1" customFormat="1" ht="33" customHeight="1">
      <c r="B245" s="28"/>
      <c r="C245" s="130" t="s">
        <v>621</v>
      </c>
      <c r="D245" s="130" t="s">
        <v>170</v>
      </c>
      <c r="E245" s="131" t="s">
        <v>622</v>
      </c>
      <c r="F245" s="132" t="s">
        <v>623</v>
      </c>
      <c r="G245" s="133" t="s">
        <v>624</v>
      </c>
      <c r="H245" s="134">
        <v>14</v>
      </c>
      <c r="I245" s="135"/>
      <c r="J245" s="136">
        <f t="shared" si="40"/>
        <v>0</v>
      </c>
      <c r="K245" s="132" t="s">
        <v>174</v>
      </c>
      <c r="L245" s="137"/>
      <c r="M245" s="138" t="s">
        <v>1</v>
      </c>
      <c r="N245" s="139" t="s">
        <v>47</v>
      </c>
      <c r="P245" s="140">
        <f t="shared" si="41"/>
        <v>0</v>
      </c>
      <c r="Q245" s="140">
        <v>0</v>
      </c>
      <c r="R245" s="140">
        <f t="shared" si="42"/>
        <v>0</v>
      </c>
      <c r="S245" s="140">
        <v>0</v>
      </c>
      <c r="T245" s="141">
        <f t="shared" si="43"/>
        <v>0</v>
      </c>
      <c r="AR245" s="142" t="s">
        <v>90</v>
      </c>
      <c r="AT245" s="142" t="s">
        <v>170</v>
      </c>
      <c r="AU245" s="142" t="s">
        <v>90</v>
      </c>
      <c r="AY245" s="13" t="s">
        <v>169</v>
      </c>
      <c r="BE245" s="143">
        <f t="shared" si="44"/>
        <v>0</v>
      </c>
      <c r="BF245" s="143">
        <f t="shared" si="45"/>
        <v>0</v>
      </c>
      <c r="BG245" s="143">
        <f t="shared" si="46"/>
        <v>0</v>
      </c>
      <c r="BH245" s="143">
        <f t="shared" si="47"/>
        <v>0</v>
      </c>
      <c r="BI245" s="143">
        <f t="shared" si="48"/>
        <v>0</v>
      </c>
      <c r="BJ245" s="13" t="s">
        <v>21</v>
      </c>
      <c r="BK245" s="143">
        <f t="shared" si="49"/>
        <v>0</v>
      </c>
      <c r="BL245" s="13" t="s">
        <v>21</v>
      </c>
      <c r="BM245" s="142" t="s">
        <v>625</v>
      </c>
    </row>
    <row r="246" spans="2:65" s="1" customFormat="1" ht="24.2" customHeight="1">
      <c r="B246" s="28"/>
      <c r="C246" s="130" t="s">
        <v>626</v>
      </c>
      <c r="D246" s="130" t="s">
        <v>170</v>
      </c>
      <c r="E246" s="131" t="s">
        <v>627</v>
      </c>
      <c r="F246" s="132" t="s">
        <v>628</v>
      </c>
      <c r="G246" s="133" t="s">
        <v>173</v>
      </c>
      <c r="H246" s="134">
        <v>28</v>
      </c>
      <c r="I246" s="135"/>
      <c r="J246" s="136">
        <f t="shared" si="40"/>
        <v>0</v>
      </c>
      <c r="K246" s="132" t="s">
        <v>174</v>
      </c>
      <c r="L246" s="137"/>
      <c r="M246" s="138" t="s">
        <v>1</v>
      </c>
      <c r="N246" s="139" t="s">
        <v>47</v>
      </c>
      <c r="P246" s="140">
        <f t="shared" si="41"/>
        <v>0</v>
      </c>
      <c r="Q246" s="140">
        <v>0</v>
      </c>
      <c r="R246" s="140">
        <f t="shared" si="42"/>
        <v>0</v>
      </c>
      <c r="S246" s="140">
        <v>0</v>
      </c>
      <c r="T246" s="141">
        <f t="shared" si="43"/>
        <v>0</v>
      </c>
      <c r="AR246" s="142" t="s">
        <v>90</v>
      </c>
      <c r="AT246" s="142" t="s">
        <v>170</v>
      </c>
      <c r="AU246" s="142" t="s">
        <v>90</v>
      </c>
      <c r="AY246" s="13" t="s">
        <v>169</v>
      </c>
      <c r="BE246" s="143">
        <f t="shared" si="44"/>
        <v>0</v>
      </c>
      <c r="BF246" s="143">
        <f t="shared" si="45"/>
        <v>0</v>
      </c>
      <c r="BG246" s="143">
        <f t="shared" si="46"/>
        <v>0</v>
      </c>
      <c r="BH246" s="143">
        <f t="shared" si="47"/>
        <v>0</v>
      </c>
      <c r="BI246" s="143">
        <f t="shared" si="48"/>
        <v>0</v>
      </c>
      <c r="BJ246" s="13" t="s">
        <v>21</v>
      </c>
      <c r="BK246" s="143">
        <f t="shared" si="49"/>
        <v>0</v>
      </c>
      <c r="BL246" s="13" t="s">
        <v>21</v>
      </c>
      <c r="BM246" s="142" t="s">
        <v>629</v>
      </c>
    </row>
    <row r="247" spans="2:65" s="1" customFormat="1" ht="24.2" customHeight="1">
      <c r="B247" s="28"/>
      <c r="C247" s="130" t="s">
        <v>630</v>
      </c>
      <c r="D247" s="130" t="s">
        <v>170</v>
      </c>
      <c r="E247" s="131" t="s">
        <v>631</v>
      </c>
      <c r="F247" s="132" t="s">
        <v>632</v>
      </c>
      <c r="G247" s="133" t="s">
        <v>173</v>
      </c>
      <c r="H247" s="134">
        <v>14</v>
      </c>
      <c r="I247" s="135"/>
      <c r="J247" s="136">
        <f t="shared" si="40"/>
        <v>0</v>
      </c>
      <c r="K247" s="132" t="s">
        <v>174</v>
      </c>
      <c r="L247" s="137"/>
      <c r="M247" s="138" t="s">
        <v>1</v>
      </c>
      <c r="N247" s="139" t="s">
        <v>47</v>
      </c>
      <c r="P247" s="140">
        <f t="shared" si="41"/>
        <v>0</v>
      </c>
      <c r="Q247" s="140">
        <v>0</v>
      </c>
      <c r="R247" s="140">
        <f t="shared" si="42"/>
        <v>0</v>
      </c>
      <c r="S247" s="140">
        <v>0</v>
      </c>
      <c r="T247" s="141">
        <f t="shared" si="43"/>
        <v>0</v>
      </c>
      <c r="AR247" s="142" t="s">
        <v>90</v>
      </c>
      <c r="AT247" s="142" t="s">
        <v>170</v>
      </c>
      <c r="AU247" s="142" t="s">
        <v>90</v>
      </c>
      <c r="AY247" s="13" t="s">
        <v>169</v>
      </c>
      <c r="BE247" s="143">
        <f t="shared" si="44"/>
        <v>0</v>
      </c>
      <c r="BF247" s="143">
        <f t="shared" si="45"/>
        <v>0</v>
      </c>
      <c r="BG247" s="143">
        <f t="shared" si="46"/>
        <v>0</v>
      </c>
      <c r="BH247" s="143">
        <f t="shared" si="47"/>
        <v>0</v>
      </c>
      <c r="BI247" s="143">
        <f t="shared" si="48"/>
        <v>0</v>
      </c>
      <c r="BJ247" s="13" t="s">
        <v>21</v>
      </c>
      <c r="BK247" s="143">
        <f t="shared" si="49"/>
        <v>0</v>
      </c>
      <c r="BL247" s="13" t="s">
        <v>21</v>
      </c>
      <c r="BM247" s="142" t="s">
        <v>633</v>
      </c>
    </row>
    <row r="248" spans="2:65" s="1" customFormat="1" ht="24.2" customHeight="1">
      <c r="B248" s="28"/>
      <c r="C248" s="130" t="s">
        <v>634</v>
      </c>
      <c r="D248" s="130" t="s">
        <v>170</v>
      </c>
      <c r="E248" s="131" t="s">
        <v>635</v>
      </c>
      <c r="F248" s="132" t="s">
        <v>636</v>
      </c>
      <c r="G248" s="133" t="s">
        <v>173</v>
      </c>
      <c r="H248" s="134">
        <v>1</v>
      </c>
      <c r="I248" s="135"/>
      <c r="J248" s="136">
        <f t="shared" si="40"/>
        <v>0</v>
      </c>
      <c r="K248" s="132" t="s">
        <v>174</v>
      </c>
      <c r="L248" s="137"/>
      <c r="M248" s="138" t="s">
        <v>1</v>
      </c>
      <c r="N248" s="139" t="s">
        <v>47</v>
      </c>
      <c r="P248" s="140">
        <f t="shared" si="41"/>
        <v>0</v>
      </c>
      <c r="Q248" s="140">
        <v>0</v>
      </c>
      <c r="R248" s="140">
        <f t="shared" si="42"/>
        <v>0</v>
      </c>
      <c r="S248" s="140">
        <v>0</v>
      </c>
      <c r="T248" s="141">
        <f t="shared" si="43"/>
        <v>0</v>
      </c>
      <c r="AR248" s="142" t="s">
        <v>90</v>
      </c>
      <c r="AT248" s="142" t="s">
        <v>170</v>
      </c>
      <c r="AU248" s="142" t="s">
        <v>90</v>
      </c>
      <c r="AY248" s="13" t="s">
        <v>169</v>
      </c>
      <c r="BE248" s="143">
        <f t="shared" si="44"/>
        <v>0</v>
      </c>
      <c r="BF248" s="143">
        <f t="shared" si="45"/>
        <v>0</v>
      </c>
      <c r="BG248" s="143">
        <f t="shared" si="46"/>
        <v>0</v>
      </c>
      <c r="BH248" s="143">
        <f t="shared" si="47"/>
        <v>0</v>
      </c>
      <c r="BI248" s="143">
        <f t="shared" si="48"/>
        <v>0</v>
      </c>
      <c r="BJ248" s="13" t="s">
        <v>21</v>
      </c>
      <c r="BK248" s="143">
        <f t="shared" si="49"/>
        <v>0</v>
      </c>
      <c r="BL248" s="13" t="s">
        <v>21</v>
      </c>
      <c r="BM248" s="142" t="s">
        <v>637</v>
      </c>
    </row>
    <row r="249" spans="2:65" s="1" customFormat="1" ht="24.2" customHeight="1">
      <c r="B249" s="28"/>
      <c r="C249" s="130" t="s">
        <v>638</v>
      </c>
      <c r="D249" s="130" t="s">
        <v>170</v>
      </c>
      <c r="E249" s="131" t="s">
        <v>639</v>
      </c>
      <c r="F249" s="132" t="s">
        <v>640</v>
      </c>
      <c r="G249" s="133" t="s">
        <v>173</v>
      </c>
      <c r="H249" s="134">
        <v>14</v>
      </c>
      <c r="I249" s="135"/>
      <c r="J249" s="136">
        <f t="shared" si="40"/>
        <v>0</v>
      </c>
      <c r="K249" s="132" t="s">
        <v>174</v>
      </c>
      <c r="L249" s="137"/>
      <c r="M249" s="138" t="s">
        <v>1</v>
      </c>
      <c r="N249" s="139" t="s">
        <v>47</v>
      </c>
      <c r="P249" s="140">
        <f t="shared" si="41"/>
        <v>0</v>
      </c>
      <c r="Q249" s="140">
        <v>0</v>
      </c>
      <c r="R249" s="140">
        <f t="shared" si="42"/>
        <v>0</v>
      </c>
      <c r="S249" s="140">
        <v>0</v>
      </c>
      <c r="T249" s="141">
        <f t="shared" si="43"/>
        <v>0</v>
      </c>
      <c r="AR249" s="142" t="s">
        <v>90</v>
      </c>
      <c r="AT249" s="142" t="s">
        <v>170</v>
      </c>
      <c r="AU249" s="142" t="s">
        <v>90</v>
      </c>
      <c r="AY249" s="13" t="s">
        <v>169</v>
      </c>
      <c r="BE249" s="143">
        <f t="shared" si="44"/>
        <v>0</v>
      </c>
      <c r="BF249" s="143">
        <f t="shared" si="45"/>
        <v>0</v>
      </c>
      <c r="BG249" s="143">
        <f t="shared" si="46"/>
        <v>0</v>
      </c>
      <c r="BH249" s="143">
        <f t="shared" si="47"/>
        <v>0</v>
      </c>
      <c r="BI249" s="143">
        <f t="shared" si="48"/>
        <v>0</v>
      </c>
      <c r="BJ249" s="13" t="s">
        <v>21</v>
      </c>
      <c r="BK249" s="143">
        <f t="shared" si="49"/>
        <v>0</v>
      </c>
      <c r="BL249" s="13" t="s">
        <v>21</v>
      </c>
      <c r="BM249" s="142" t="s">
        <v>641</v>
      </c>
    </row>
    <row r="250" spans="2:65" s="1" customFormat="1" ht="33" customHeight="1">
      <c r="B250" s="28"/>
      <c r="C250" s="130" t="s">
        <v>642</v>
      </c>
      <c r="D250" s="130" t="s">
        <v>170</v>
      </c>
      <c r="E250" s="131" t="s">
        <v>643</v>
      </c>
      <c r="F250" s="132" t="s">
        <v>644</v>
      </c>
      <c r="G250" s="133" t="s">
        <v>173</v>
      </c>
      <c r="H250" s="134">
        <v>14</v>
      </c>
      <c r="I250" s="135"/>
      <c r="J250" s="136">
        <f t="shared" si="40"/>
        <v>0</v>
      </c>
      <c r="K250" s="132" t="s">
        <v>174</v>
      </c>
      <c r="L250" s="137"/>
      <c r="M250" s="138" t="s">
        <v>1</v>
      </c>
      <c r="N250" s="139" t="s">
        <v>47</v>
      </c>
      <c r="P250" s="140">
        <f t="shared" si="41"/>
        <v>0</v>
      </c>
      <c r="Q250" s="140">
        <v>0</v>
      </c>
      <c r="R250" s="140">
        <f t="shared" si="42"/>
        <v>0</v>
      </c>
      <c r="S250" s="140">
        <v>0</v>
      </c>
      <c r="T250" s="141">
        <f t="shared" si="43"/>
        <v>0</v>
      </c>
      <c r="AR250" s="142" t="s">
        <v>90</v>
      </c>
      <c r="AT250" s="142" t="s">
        <v>170</v>
      </c>
      <c r="AU250" s="142" t="s">
        <v>90</v>
      </c>
      <c r="AY250" s="13" t="s">
        <v>169</v>
      </c>
      <c r="BE250" s="143">
        <f t="shared" si="44"/>
        <v>0</v>
      </c>
      <c r="BF250" s="143">
        <f t="shared" si="45"/>
        <v>0</v>
      </c>
      <c r="BG250" s="143">
        <f t="shared" si="46"/>
        <v>0</v>
      </c>
      <c r="BH250" s="143">
        <f t="shared" si="47"/>
        <v>0</v>
      </c>
      <c r="BI250" s="143">
        <f t="shared" si="48"/>
        <v>0</v>
      </c>
      <c r="BJ250" s="13" t="s">
        <v>21</v>
      </c>
      <c r="BK250" s="143">
        <f t="shared" si="49"/>
        <v>0</v>
      </c>
      <c r="BL250" s="13" t="s">
        <v>21</v>
      </c>
      <c r="BM250" s="142" t="s">
        <v>645</v>
      </c>
    </row>
    <row r="251" spans="2:65" s="1" customFormat="1" ht="24.2" customHeight="1">
      <c r="B251" s="28"/>
      <c r="C251" s="130" t="s">
        <v>646</v>
      </c>
      <c r="D251" s="130" t="s">
        <v>170</v>
      </c>
      <c r="E251" s="131" t="s">
        <v>647</v>
      </c>
      <c r="F251" s="132" t="s">
        <v>648</v>
      </c>
      <c r="G251" s="133" t="s">
        <v>173</v>
      </c>
      <c r="H251" s="134">
        <v>14</v>
      </c>
      <c r="I251" s="135"/>
      <c r="J251" s="136">
        <f t="shared" si="40"/>
        <v>0</v>
      </c>
      <c r="K251" s="132" t="s">
        <v>174</v>
      </c>
      <c r="L251" s="137"/>
      <c r="M251" s="138" t="s">
        <v>1</v>
      </c>
      <c r="N251" s="139" t="s">
        <v>47</v>
      </c>
      <c r="P251" s="140">
        <f t="shared" si="41"/>
        <v>0</v>
      </c>
      <c r="Q251" s="140">
        <v>0</v>
      </c>
      <c r="R251" s="140">
        <f t="shared" si="42"/>
        <v>0</v>
      </c>
      <c r="S251" s="140">
        <v>0</v>
      </c>
      <c r="T251" s="141">
        <f t="shared" si="43"/>
        <v>0</v>
      </c>
      <c r="AR251" s="142" t="s">
        <v>90</v>
      </c>
      <c r="AT251" s="142" t="s">
        <v>170</v>
      </c>
      <c r="AU251" s="142" t="s">
        <v>90</v>
      </c>
      <c r="AY251" s="13" t="s">
        <v>169</v>
      </c>
      <c r="BE251" s="143">
        <f t="shared" si="44"/>
        <v>0</v>
      </c>
      <c r="BF251" s="143">
        <f t="shared" si="45"/>
        <v>0</v>
      </c>
      <c r="BG251" s="143">
        <f t="shared" si="46"/>
        <v>0</v>
      </c>
      <c r="BH251" s="143">
        <f t="shared" si="47"/>
        <v>0</v>
      </c>
      <c r="BI251" s="143">
        <f t="shared" si="48"/>
        <v>0</v>
      </c>
      <c r="BJ251" s="13" t="s">
        <v>21</v>
      </c>
      <c r="BK251" s="143">
        <f t="shared" si="49"/>
        <v>0</v>
      </c>
      <c r="BL251" s="13" t="s">
        <v>21</v>
      </c>
      <c r="BM251" s="142" t="s">
        <v>649</v>
      </c>
    </row>
    <row r="252" spans="2:65" s="1" customFormat="1" ht="24.2" customHeight="1">
      <c r="B252" s="28"/>
      <c r="C252" s="130" t="s">
        <v>650</v>
      </c>
      <c r="D252" s="130" t="s">
        <v>170</v>
      </c>
      <c r="E252" s="131" t="s">
        <v>651</v>
      </c>
      <c r="F252" s="132" t="s">
        <v>652</v>
      </c>
      <c r="G252" s="133" t="s">
        <v>173</v>
      </c>
      <c r="H252" s="134">
        <v>1</v>
      </c>
      <c r="I252" s="135"/>
      <c r="J252" s="136">
        <f t="shared" si="40"/>
        <v>0</v>
      </c>
      <c r="K252" s="132" t="s">
        <v>174</v>
      </c>
      <c r="L252" s="137"/>
      <c r="M252" s="138" t="s">
        <v>1</v>
      </c>
      <c r="N252" s="139" t="s">
        <v>47</v>
      </c>
      <c r="P252" s="140">
        <f t="shared" si="41"/>
        <v>0</v>
      </c>
      <c r="Q252" s="140">
        <v>0</v>
      </c>
      <c r="R252" s="140">
        <f t="shared" si="42"/>
        <v>0</v>
      </c>
      <c r="S252" s="140">
        <v>0</v>
      </c>
      <c r="T252" s="141">
        <f t="shared" si="43"/>
        <v>0</v>
      </c>
      <c r="AR252" s="142" t="s">
        <v>190</v>
      </c>
      <c r="AT252" s="142" t="s">
        <v>170</v>
      </c>
      <c r="AU252" s="142" t="s">
        <v>90</v>
      </c>
      <c r="AY252" s="13" t="s">
        <v>169</v>
      </c>
      <c r="BE252" s="143">
        <f t="shared" si="44"/>
        <v>0</v>
      </c>
      <c r="BF252" s="143">
        <f t="shared" si="45"/>
        <v>0</v>
      </c>
      <c r="BG252" s="143">
        <f t="shared" si="46"/>
        <v>0</v>
      </c>
      <c r="BH252" s="143">
        <f t="shared" si="47"/>
        <v>0</v>
      </c>
      <c r="BI252" s="143">
        <f t="shared" si="48"/>
        <v>0</v>
      </c>
      <c r="BJ252" s="13" t="s">
        <v>21</v>
      </c>
      <c r="BK252" s="143">
        <f t="shared" si="49"/>
        <v>0</v>
      </c>
      <c r="BL252" s="13" t="s">
        <v>190</v>
      </c>
      <c r="BM252" s="142" t="s">
        <v>653</v>
      </c>
    </row>
    <row r="253" spans="2:65" s="1" customFormat="1" ht="24.2" customHeight="1">
      <c r="B253" s="28"/>
      <c r="C253" s="130" t="s">
        <v>654</v>
      </c>
      <c r="D253" s="130" t="s">
        <v>170</v>
      </c>
      <c r="E253" s="131" t="s">
        <v>655</v>
      </c>
      <c r="F253" s="132" t="s">
        <v>656</v>
      </c>
      <c r="G253" s="133" t="s">
        <v>173</v>
      </c>
      <c r="H253" s="134">
        <v>14</v>
      </c>
      <c r="I253" s="135"/>
      <c r="J253" s="136">
        <f t="shared" si="40"/>
        <v>0</v>
      </c>
      <c r="K253" s="132" t="s">
        <v>174</v>
      </c>
      <c r="L253" s="137"/>
      <c r="M253" s="138" t="s">
        <v>1</v>
      </c>
      <c r="N253" s="139" t="s">
        <v>47</v>
      </c>
      <c r="P253" s="140">
        <f t="shared" si="41"/>
        <v>0</v>
      </c>
      <c r="Q253" s="140">
        <v>0</v>
      </c>
      <c r="R253" s="140">
        <f t="shared" si="42"/>
        <v>0</v>
      </c>
      <c r="S253" s="140">
        <v>0</v>
      </c>
      <c r="T253" s="141">
        <f t="shared" si="43"/>
        <v>0</v>
      </c>
      <c r="AR253" s="142" t="s">
        <v>90</v>
      </c>
      <c r="AT253" s="142" t="s">
        <v>170</v>
      </c>
      <c r="AU253" s="142" t="s">
        <v>90</v>
      </c>
      <c r="AY253" s="13" t="s">
        <v>169</v>
      </c>
      <c r="BE253" s="143">
        <f t="shared" si="44"/>
        <v>0</v>
      </c>
      <c r="BF253" s="143">
        <f t="shared" si="45"/>
        <v>0</v>
      </c>
      <c r="BG253" s="143">
        <f t="shared" si="46"/>
        <v>0</v>
      </c>
      <c r="BH253" s="143">
        <f t="shared" si="47"/>
        <v>0</v>
      </c>
      <c r="BI253" s="143">
        <f t="shared" si="48"/>
        <v>0</v>
      </c>
      <c r="BJ253" s="13" t="s">
        <v>21</v>
      </c>
      <c r="BK253" s="143">
        <f t="shared" si="49"/>
        <v>0</v>
      </c>
      <c r="BL253" s="13" t="s">
        <v>21</v>
      </c>
      <c r="BM253" s="142" t="s">
        <v>657</v>
      </c>
    </row>
    <row r="254" spans="2:65" s="1" customFormat="1" ht="24.2" customHeight="1">
      <c r="B254" s="28"/>
      <c r="C254" s="130" t="s">
        <v>658</v>
      </c>
      <c r="D254" s="130" t="s">
        <v>170</v>
      </c>
      <c r="E254" s="131" t="s">
        <v>659</v>
      </c>
      <c r="F254" s="132" t="s">
        <v>660</v>
      </c>
      <c r="G254" s="133" t="s">
        <v>173</v>
      </c>
      <c r="H254" s="134">
        <v>14</v>
      </c>
      <c r="I254" s="135"/>
      <c r="J254" s="136">
        <f t="shared" si="40"/>
        <v>0</v>
      </c>
      <c r="K254" s="132" t="s">
        <v>174</v>
      </c>
      <c r="L254" s="137"/>
      <c r="M254" s="138" t="s">
        <v>1</v>
      </c>
      <c r="N254" s="139" t="s">
        <v>47</v>
      </c>
      <c r="P254" s="140">
        <f t="shared" si="41"/>
        <v>0</v>
      </c>
      <c r="Q254" s="140">
        <v>0</v>
      </c>
      <c r="R254" s="140">
        <f t="shared" si="42"/>
        <v>0</v>
      </c>
      <c r="S254" s="140">
        <v>0</v>
      </c>
      <c r="T254" s="141">
        <f t="shared" si="43"/>
        <v>0</v>
      </c>
      <c r="AR254" s="142" t="s">
        <v>90</v>
      </c>
      <c r="AT254" s="142" t="s">
        <v>170</v>
      </c>
      <c r="AU254" s="142" t="s">
        <v>90</v>
      </c>
      <c r="AY254" s="13" t="s">
        <v>169</v>
      </c>
      <c r="BE254" s="143">
        <f t="shared" si="44"/>
        <v>0</v>
      </c>
      <c r="BF254" s="143">
        <f t="shared" si="45"/>
        <v>0</v>
      </c>
      <c r="BG254" s="143">
        <f t="shared" si="46"/>
        <v>0</v>
      </c>
      <c r="BH254" s="143">
        <f t="shared" si="47"/>
        <v>0</v>
      </c>
      <c r="BI254" s="143">
        <f t="shared" si="48"/>
        <v>0</v>
      </c>
      <c r="BJ254" s="13" t="s">
        <v>21</v>
      </c>
      <c r="BK254" s="143">
        <f t="shared" si="49"/>
        <v>0</v>
      </c>
      <c r="BL254" s="13" t="s">
        <v>21</v>
      </c>
      <c r="BM254" s="142" t="s">
        <v>661</v>
      </c>
    </row>
    <row r="255" spans="2:65" s="1" customFormat="1" ht="24.2" customHeight="1">
      <c r="B255" s="28"/>
      <c r="C255" s="130" t="s">
        <v>662</v>
      </c>
      <c r="D255" s="130" t="s">
        <v>170</v>
      </c>
      <c r="E255" s="131" t="s">
        <v>663</v>
      </c>
      <c r="F255" s="132" t="s">
        <v>664</v>
      </c>
      <c r="G255" s="133" t="s">
        <v>173</v>
      </c>
      <c r="H255" s="134">
        <v>14</v>
      </c>
      <c r="I255" s="135"/>
      <c r="J255" s="136">
        <f t="shared" si="40"/>
        <v>0</v>
      </c>
      <c r="K255" s="132" t="s">
        <v>174</v>
      </c>
      <c r="L255" s="137"/>
      <c r="M255" s="138" t="s">
        <v>1</v>
      </c>
      <c r="N255" s="139" t="s">
        <v>47</v>
      </c>
      <c r="P255" s="140">
        <f t="shared" si="41"/>
        <v>0</v>
      </c>
      <c r="Q255" s="140">
        <v>0</v>
      </c>
      <c r="R255" s="140">
        <f t="shared" si="42"/>
        <v>0</v>
      </c>
      <c r="S255" s="140">
        <v>0</v>
      </c>
      <c r="T255" s="141">
        <f t="shared" si="43"/>
        <v>0</v>
      </c>
      <c r="AR255" s="142" t="s">
        <v>90</v>
      </c>
      <c r="AT255" s="142" t="s">
        <v>170</v>
      </c>
      <c r="AU255" s="142" t="s">
        <v>90</v>
      </c>
      <c r="AY255" s="13" t="s">
        <v>169</v>
      </c>
      <c r="BE255" s="143">
        <f t="shared" si="44"/>
        <v>0</v>
      </c>
      <c r="BF255" s="143">
        <f t="shared" si="45"/>
        <v>0</v>
      </c>
      <c r="BG255" s="143">
        <f t="shared" si="46"/>
        <v>0</v>
      </c>
      <c r="BH255" s="143">
        <f t="shared" si="47"/>
        <v>0</v>
      </c>
      <c r="BI255" s="143">
        <f t="shared" si="48"/>
        <v>0</v>
      </c>
      <c r="BJ255" s="13" t="s">
        <v>21</v>
      </c>
      <c r="BK255" s="143">
        <f t="shared" si="49"/>
        <v>0</v>
      </c>
      <c r="BL255" s="13" t="s">
        <v>21</v>
      </c>
      <c r="BM255" s="142" t="s">
        <v>665</v>
      </c>
    </row>
    <row r="256" spans="2:65" s="1" customFormat="1" ht="24.2" customHeight="1">
      <c r="B256" s="28"/>
      <c r="C256" s="130" t="s">
        <v>666</v>
      </c>
      <c r="D256" s="130" t="s">
        <v>170</v>
      </c>
      <c r="E256" s="131" t="s">
        <v>667</v>
      </c>
      <c r="F256" s="132" t="s">
        <v>668</v>
      </c>
      <c r="G256" s="133" t="s">
        <v>173</v>
      </c>
      <c r="H256" s="134">
        <v>1</v>
      </c>
      <c r="I256" s="135"/>
      <c r="J256" s="136">
        <f t="shared" si="40"/>
        <v>0</v>
      </c>
      <c r="K256" s="132" t="s">
        <v>174</v>
      </c>
      <c r="L256" s="137"/>
      <c r="M256" s="138" t="s">
        <v>1</v>
      </c>
      <c r="N256" s="139" t="s">
        <v>47</v>
      </c>
      <c r="P256" s="140">
        <f t="shared" si="41"/>
        <v>0</v>
      </c>
      <c r="Q256" s="140">
        <v>0</v>
      </c>
      <c r="R256" s="140">
        <f t="shared" si="42"/>
        <v>0</v>
      </c>
      <c r="S256" s="140">
        <v>0</v>
      </c>
      <c r="T256" s="141">
        <f t="shared" si="43"/>
        <v>0</v>
      </c>
      <c r="AR256" s="142" t="s">
        <v>185</v>
      </c>
      <c r="AT256" s="142" t="s">
        <v>170</v>
      </c>
      <c r="AU256" s="142" t="s">
        <v>90</v>
      </c>
      <c r="AY256" s="13" t="s">
        <v>169</v>
      </c>
      <c r="BE256" s="143">
        <f t="shared" si="44"/>
        <v>0</v>
      </c>
      <c r="BF256" s="143">
        <f t="shared" si="45"/>
        <v>0</v>
      </c>
      <c r="BG256" s="143">
        <f t="shared" si="46"/>
        <v>0</v>
      </c>
      <c r="BH256" s="143">
        <f t="shared" si="47"/>
        <v>0</v>
      </c>
      <c r="BI256" s="143">
        <f t="shared" si="48"/>
        <v>0</v>
      </c>
      <c r="BJ256" s="13" t="s">
        <v>21</v>
      </c>
      <c r="BK256" s="143">
        <f t="shared" si="49"/>
        <v>0</v>
      </c>
      <c r="BL256" s="13" t="s">
        <v>185</v>
      </c>
      <c r="BM256" s="142" t="s">
        <v>669</v>
      </c>
    </row>
    <row r="257" spans="2:65" s="1" customFormat="1" ht="37.9" customHeight="1">
      <c r="B257" s="28"/>
      <c r="C257" s="144" t="s">
        <v>670</v>
      </c>
      <c r="D257" s="144" t="s">
        <v>182</v>
      </c>
      <c r="E257" s="145" t="s">
        <v>671</v>
      </c>
      <c r="F257" s="146" t="s">
        <v>672</v>
      </c>
      <c r="G257" s="147" t="s">
        <v>173</v>
      </c>
      <c r="H257" s="148">
        <v>14</v>
      </c>
      <c r="I257" s="149"/>
      <c r="J257" s="150">
        <f t="shared" si="40"/>
        <v>0</v>
      </c>
      <c r="K257" s="146" t="s">
        <v>174</v>
      </c>
      <c r="L257" s="28"/>
      <c r="M257" s="151" t="s">
        <v>1</v>
      </c>
      <c r="N257" s="152" t="s">
        <v>47</v>
      </c>
      <c r="P257" s="140">
        <f t="shared" si="41"/>
        <v>0</v>
      </c>
      <c r="Q257" s="140">
        <v>0</v>
      </c>
      <c r="R257" s="140">
        <f t="shared" si="42"/>
        <v>0</v>
      </c>
      <c r="S257" s="140">
        <v>0</v>
      </c>
      <c r="T257" s="141">
        <f t="shared" si="43"/>
        <v>0</v>
      </c>
      <c r="AR257" s="142" t="s">
        <v>185</v>
      </c>
      <c r="AT257" s="142" t="s">
        <v>182</v>
      </c>
      <c r="AU257" s="142" t="s">
        <v>90</v>
      </c>
      <c r="AY257" s="13" t="s">
        <v>169</v>
      </c>
      <c r="BE257" s="143">
        <f t="shared" si="44"/>
        <v>0</v>
      </c>
      <c r="BF257" s="143">
        <f t="shared" si="45"/>
        <v>0</v>
      </c>
      <c r="BG257" s="143">
        <f t="shared" si="46"/>
        <v>0</v>
      </c>
      <c r="BH257" s="143">
        <f t="shared" si="47"/>
        <v>0</v>
      </c>
      <c r="BI257" s="143">
        <f t="shared" si="48"/>
        <v>0</v>
      </c>
      <c r="BJ257" s="13" t="s">
        <v>21</v>
      </c>
      <c r="BK257" s="143">
        <f t="shared" si="49"/>
        <v>0</v>
      </c>
      <c r="BL257" s="13" t="s">
        <v>185</v>
      </c>
      <c r="BM257" s="142" t="s">
        <v>673</v>
      </c>
    </row>
    <row r="258" spans="2:65" s="1" customFormat="1" ht="21.75" customHeight="1">
      <c r="B258" s="28"/>
      <c r="C258" s="144" t="s">
        <v>674</v>
      </c>
      <c r="D258" s="144" t="s">
        <v>182</v>
      </c>
      <c r="E258" s="145" t="s">
        <v>675</v>
      </c>
      <c r="F258" s="146" t="s">
        <v>676</v>
      </c>
      <c r="G258" s="147" t="s">
        <v>173</v>
      </c>
      <c r="H258" s="148">
        <v>14</v>
      </c>
      <c r="I258" s="149"/>
      <c r="J258" s="150">
        <f t="shared" si="40"/>
        <v>0</v>
      </c>
      <c r="K258" s="146" t="s">
        <v>174</v>
      </c>
      <c r="L258" s="28"/>
      <c r="M258" s="151" t="s">
        <v>1</v>
      </c>
      <c r="N258" s="152" t="s">
        <v>47</v>
      </c>
      <c r="P258" s="140">
        <f t="shared" si="41"/>
        <v>0</v>
      </c>
      <c r="Q258" s="140">
        <v>0</v>
      </c>
      <c r="R258" s="140">
        <f t="shared" si="42"/>
        <v>0</v>
      </c>
      <c r="S258" s="140">
        <v>0</v>
      </c>
      <c r="T258" s="141">
        <f t="shared" si="43"/>
        <v>0</v>
      </c>
      <c r="AR258" s="142" t="s">
        <v>21</v>
      </c>
      <c r="AT258" s="142" t="s">
        <v>182</v>
      </c>
      <c r="AU258" s="142" t="s">
        <v>90</v>
      </c>
      <c r="AY258" s="13" t="s">
        <v>169</v>
      </c>
      <c r="BE258" s="143">
        <f t="shared" si="44"/>
        <v>0</v>
      </c>
      <c r="BF258" s="143">
        <f t="shared" si="45"/>
        <v>0</v>
      </c>
      <c r="BG258" s="143">
        <f t="shared" si="46"/>
        <v>0</v>
      </c>
      <c r="BH258" s="143">
        <f t="shared" si="47"/>
        <v>0</v>
      </c>
      <c r="BI258" s="143">
        <f t="shared" si="48"/>
        <v>0</v>
      </c>
      <c r="BJ258" s="13" t="s">
        <v>21</v>
      </c>
      <c r="BK258" s="143">
        <f t="shared" si="49"/>
        <v>0</v>
      </c>
      <c r="BL258" s="13" t="s">
        <v>21</v>
      </c>
      <c r="BM258" s="142" t="s">
        <v>677</v>
      </c>
    </row>
    <row r="259" spans="2:65" s="1" customFormat="1" ht="33" customHeight="1">
      <c r="B259" s="28"/>
      <c r="C259" s="144" t="s">
        <v>678</v>
      </c>
      <c r="D259" s="144" t="s">
        <v>182</v>
      </c>
      <c r="E259" s="145" t="s">
        <v>679</v>
      </c>
      <c r="F259" s="146" t="s">
        <v>680</v>
      </c>
      <c r="G259" s="147" t="s">
        <v>173</v>
      </c>
      <c r="H259" s="148">
        <v>14</v>
      </c>
      <c r="I259" s="149"/>
      <c r="J259" s="150">
        <f t="shared" si="40"/>
        <v>0</v>
      </c>
      <c r="K259" s="146" t="s">
        <v>174</v>
      </c>
      <c r="L259" s="28"/>
      <c r="M259" s="151" t="s">
        <v>1</v>
      </c>
      <c r="N259" s="152" t="s">
        <v>47</v>
      </c>
      <c r="P259" s="140">
        <f t="shared" si="41"/>
        <v>0</v>
      </c>
      <c r="Q259" s="140">
        <v>0</v>
      </c>
      <c r="R259" s="140">
        <f t="shared" si="42"/>
        <v>0</v>
      </c>
      <c r="S259" s="140">
        <v>0</v>
      </c>
      <c r="T259" s="141">
        <f t="shared" si="43"/>
        <v>0</v>
      </c>
      <c r="AR259" s="142" t="s">
        <v>21</v>
      </c>
      <c r="AT259" s="142" t="s">
        <v>182</v>
      </c>
      <c r="AU259" s="142" t="s">
        <v>90</v>
      </c>
      <c r="AY259" s="13" t="s">
        <v>169</v>
      </c>
      <c r="BE259" s="143">
        <f t="shared" si="44"/>
        <v>0</v>
      </c>
      <c r="BF259" s="143">
        <f t="shared" si="45"/>
        <v>0</v>
      </c>
      <c r="BG259" s="143">
        <f t="shared" si="46"/>
        <v>0</v>
      </c>
      <c r="BH259" s="143">
        <f t="shared" si="47"/>
        <v>0</v>
      </c>
      <c r="BI259" s="143">
        <f t="shared" si="48"/>
        <v>0</v>
      </c>
      <c r="BJ259" s="13" t="s">
        <v>21</v>
      </c>
      <c r="BK259" s="143">
        <f t="shared" si="49"/>
        <v>0</v>
      </c>
      <c r="BL259" s="13" t="s">
        <v>21</v>
      </c>
      <c r="BM259" s="142" t="s">
        <v>681</v>
      </c>
    </row>
    <row r="260" spans="2:65" s="1" customFormat="1" ht="24.2" customHeight="1">
      <c r="B260" s="28"/>
      <c r="C260" s="144" t="s">
        <v>682</v>
      </c>
      <c r="D260" s="144" t="s">
        <v>182</v>
      </c>
      <c r="E260" s="145" t="s">
        <v>683</v>
      </c>
      <c r="F260" s="146" t="s">
        <v>684</v>
      </c>
      <c r="G260" s="147" t="s">
        <v>173</v>
      </c>
      <c r="H260" s="148">
        <v>14</v>
      </c>
      <c r="I260" s="149"/>
      <c r="J260" s="150">
        <f t="shared" si="40"/>
        <v>0</v>
      </c>
      <c r="K260" s="146" t="s">
        <v>174</v>
      </c>
      <c r="L260" s="28"/>
      <c r="M260" s="151" t="s">
        <v>1</v>
      </c>
      <c r="N260" s="152" t="s">
        <v>47</v>
      </c>
      <c r="P260" s="140">
        <f t="shared" si="41"/>
        <v>0</v>
      </c>
      <c r="Q260" s="140">
        <v>0</v>
      </c>
      <c r="R260" s="140">
        <f t="shared" si="42"/>
        <v>0</v>
      </c>
      <c r="S260" s="140">
        <v>0</v>
      </c>
      <c r="T260" s="141">
        <f t="shared" si="43"/>
        <v>0</v>
      </c>
      <c r="AR260" s="142" t="s">
        <v>185</v>
      </c>
      <c r="AT260" s="142" t="s">
        <v>182</v>
      </c>
      <c r="AU260" s="142" t="s">
        <v>90</v>
      </c>
      <c r="AY260" s="13" t="s">
        <v>169</v>
      </c>
      <c r="BE260" s="143">
        <f t="shared" si="44"/>
        <v>0</v>
      </c>
      <c r="BF260" s="143">
        <f t="shared" si="45"/>
        <v>0</v>
      </c>
      <c r="BG260" s="143">
        <f t="shared" si="46"/>
        <v>0</v>
      </c>
      <c r="BH260" s="143">
        <f t="shared" si="47"/>
        <v>0</v>
      </c>
      <c r="BI260" s="143">
        <f t="shared" si="48"/>
        <v>0</v>
      </c>
      <c r="BJ260" s="13" t="s">
        <v>21</v>
      </c>
      <c r="BK260" s="143">
        <f t="shared" si="49"/>
        <v>0</v>
      </c>
      <c r="BL260" s="13" t="s">
        <v>185</v>
      </c>
      <c r="BM260" s="142" t="s">
        <v>685</v>
      </c>
    </row>
    <row r="261" spans="2:65" s="1" customFormat="1" ht="24.2" customHeight="1">
      <c r="B261" s="28"/>
      <c r="C261" s="144" t="s">
        <v>686</v>
      </c>
      <c r="D261" s="144" t="s">
        <v>182</v>
      </c>
      <c r="E261" s="145" t="s">
        <v>687</v>
      </c>
      <c r="F261" s="146" t="s">
        <v>688</v>
      </c>
      <c r="G261" s="147" t="s">
        <v>173</v>
      </c>
      <c r="H261" s="148">
        <v>14</v>
      </c>
      <c r="I261" s="149"/>
      <c r="J261" s="150">
        <f t="shared" si="40"/>
        <v>0</v>
      </c>
      <c r="K261" s="146" t="s">
        <v>174</v>
      </c>
      <c r="L261" s="28"/>
      <c r="M261" s="151" t="s">
        <v>1</v>
      </c>
      <c r="N261" s="152" t="s">
        <v>47</v>
      </c>
      <c r="P261" s="140">
        <f t="shared" si="41"/>
        <v>0</v>
      </c>
      <c r="Q261" s="140">
        <v>0</v>
      </c>
      <c r="R261" s="140">
        <f t="shared" si="42"/>
        <v>0</v>
      </c>
      <c r="S261" s="140">
        <v>0</v>
      </c>
      <c r="T261" s="141">
        <f t="shared" si="43"/>
        <v>0</v>
      </c>
      <c r="AR261" s="142" t="s">
        <v>21</v>
      </c>
      <c r="AT261" s="142" t="s">
        <v>182</v>
      </c>
      <c r="AU261" s="142" t="s">
        <v>90</v>
      </c>
      <c r="AY261" s="13" t="s">
        <v>169</v>
      </c>
      <c r="BE261" s="143">
        <f t="shared" si="44"/>
        <v>0</v>
      </c>
      <c r="BF261" s="143">
        <f t="shared" si="45"/>
        <v>0</v>
      </c>
      <c r="BG261" s="143">
        <f t="shared" si="46"/>
        <v>0</v>
      </c>
      <c r="BH261" s="143">
        <f t="shared" si="47"/>
        <v>0</v>
      </c>
      <c r="BI261" s="143">
        <f t="shared" si="48"/>
        <v>0</v>
      </c>
      <c r="BJ261" s="13" t="s">
        <v>21</v>
      </c>
      <c r="BK261" s="143">
        <f t="shared" si="49"/>
        <v>0</v>
      </c>
      <c r="BL261" s="13" t="s">
        <v>21</v>
      </c>
      <c r="BM261" s="142" t="s">
        <v>689</v>
      </c>
    </row>
    <row r="262" spans="2:65" s="1" customFormat="1" ht="24.2" customHeight="1">
      <c r="B262" s="28"/>
      <c r="C262" s="144" t="s">
        <v>690</v>
      </c>
      <c r="D262" s="144" t="s">
        <v>182</v>
      </c>
      <c r="E262" s="145" t="s">
        <v>691</v>
      </c>
      <c r="F262" s="146" t="s">
        <v>692</v>
      </c>
      <c r="G262" s="147" t="s">
        <v>173</v>
      </c>
      <c r="H262" s="148">
        <v>14</v>
      </c>
      <c r="I262" s="149"/>
      <c r="J262" s="150">
        <f t="shared" si="40"/>
        <v>0</v>
      </c>
      <c r="K262" s="146" t="s">
        <v>174</v>
      </c>
      <c r="L262" s="28"/>
      <c r="M262" s="151" t="s">
        <v>1</v>
      </c>
      <c r="N262" s="152" t="s">
        <v>47</v>
      </c>
      <c r="P262" s="140">
        <f t="shared" si="41"/>
        <v>0</v>
      </c>
      <c r="Q262" s="140">
        <v>0</v>
      </c>
      <c r="R262" s="140">
        <f t="shared" si="42"/>
        <v>0</v>
      </c>
      <c r="S262" s="140">
        <v>0</v>
      </c>
      <c r="T262" s="141">
        <f t="shared" si="43"/>
        <v>0</v>
      </c>
      <c r="AR262" s="142" t="s">
        <v>185</v>
      </c>
      <c r="AT262" s="142" t="s">
        <v>182</v>
      </c>
      <c r="AU262" s="142" t="s">
        <v>90</v>
      </c>
      <c r="AY262" s="13" t="s">
        <v>169</v>
      </c>
      <c r="BE262" s="143">
        <f t="shared" si="44"/>
        <v>0</v>
      </c>
      <c r="BF262" s="143">
        <f t="shared" si="45"/>
        <v>0</v>
      </c>
      <c r="BG262" s="143">
        <f t="shared" si="46"/>
        <v>0</v>
      </c>
      <c r="BH262" s="143">
        <f t="shared" si="47"/>
        <v>0</v>
      </c>
      <c r="BI262" s="143">
        <f t="shared" si="48"/>
        <v>0</v>
      </c>
      <c r="BJ262" s="13" t="s">
        <v>21</v>
      </c>
      <c r="BK262" s="143">
        <f t="shared" si="49"/>
        <v>0</v>
      </c>
      <c r="BL262" s="13" t="s">
        <v>185</v>
      </c>
      <c r="BM262" s="142" t="s">
        <v>693</v>
      </c>
    </row>
    <row r="263" spans="2:65" s="1" customFormat="1" ht="49.15" customHeight="1">
      <c r="B263" s="28"/>
      <c r="C263" s="144" t="s">
        <v>190</v>
      </c>
      <c r="D263" s="144" t="s">
        <v>182</v>
      </c>
      <c r="E263" s="145" t="s">
        <v>694</v>
      </c>
      <c r="F263" s="146" t="s">
        <v>695</v>
      </c>
      <c r="G263" s="147" t="s">
        <v>173</v>
      </c>
      <c r="H263" s="148">
        <v>11</v>
      </c>
      <c r="I263" s="149"/>
      <c r="J263" s="150">
        <f t="shared" si="40"/>
        <v>0</v>
      </c>
      <c r="K263" s="146" t="s">
        <v>174</v>
      </c>
      <c r="L263" s="28"/>
      <c r="M263" s="151" t="s">
        <v>1</v>
      </c>
      <c r="N263" s="152" t="s">
        <v>47</v>
      </c>
      <c r="P263" s="140">
        <f t="shared" si="41"/>
        <v>0</v>
      </c>
      <c r="Q263" s="140">
        <v>0</v>
      </c>
      <c r="R263" s="140">
        <f t="shared" si="42"/>
        <v>0</v>
      </c>
      <c r="S263" s="140">
        <v>0</v>
      </c>
      <c r="T263" s="141">
        <f t="shared" si="43"/>
        <v>0</v>
      </c>
      <c r="AR263" s="142" t="s">
        <v>185</v>
      </c>
      <c r="AT263" s="142" t="s">
        <v>182</v>
      </c>
      <c r="AU263" s="142" t="s">
        <v>90</v>
      </c>
      <c r="AY263" s="13" t="s">
        <v>169</v>
      </c>
      <c r="BE263" s="143">
        <f t="shared" si="44"/>
        <v>0</v>
      </c>
      <c r="BF263" s="143">
        <f t="shared" si="45"/>
        <v>0</v>
      </c>
      <c r="BG263" s="143">
        <f t="shared" si="46"/>
        <v>0</v>
      </c>
      <c r="BH263" s="143">
        <f t="shared" si="47"/>
        <v>0</v>
      </c>
      <c r="BI263" s="143">
        <f t="shared" si="48"/>
        <v>0</v>
      </c>
      <c r="BJ263" s="13" t="s">
        <v>21</v>
      </c>
      <c r="BK263" s="143">
        <f t="shared" si="49"/>
        <v>0</v>
      </c>
      <c r="BL263" s="13" t="s">
        <v>185</v>
      </c>
      <c r="BM263" s="142" t="s">
        <v>696</v>
      </c>
    </row>
    <row r="264" spans="2:65" s="11" customFormat="1" ht="25.9" customHeight="1">
      <c r="B264" s="120"/>
      <c r="D264" s="121" t="s">
        <v>81</v>
      </c>
      <c r="E264" s="122" t="s">
        <v>697</v>
      </c>
      <c r="F264" s="122" t="s">
        <v>698</v>
      </c>
      <c r="I264" s="123"/>
      <c r="J264" s="124">
        <f>BK264</f>
        <v>0</v>
      </c>
      <c r="L264" s="120"/>
      <c r="M264" s="125"/>
      <c r="P264" s="126">
        <f>P265</f>
        <v>0</v>
      </c>
      <c r="R264" s="126">
        <f>R265</f>
        <v>0</v>
      </c>
      <c r="T264" s="127">
        <f>T265</f>
        <v>0</v>
      </c>
      <c r="AR264" s="121" t="s">
        <v>90</v>
      </c>
      <c r="AT264" s="128" t="s">
        <v>81</v>
      </c>
      <c r="AU264" s="128" t="s">
        <v>82</v>
      </c>
      <c r="AY264" s="121" t="s">
        <v>169</v>
      </c>
      <c r="BK264" s="129">
        <f>BK265</f>
        <v>0</v>
      </c>
    </row>
    <row r="265" spans="2:65" s="11" customFormat="1" ht="22.9" customHeight="1">
      <c r="B265" s="120"/>
      <c r="D265" s="121" t="s">
        <v>81</v>
      </c>
      <c r="E265" s="153" t="s">
        <v>699</v>
      </c>
      <c r="F265" s="153" t="s">
        <v>700</v>
      </c>
      <c r="I265" s="123"/>
      <c r="J265" s="154">
        <f>BK265</f>
        <v>0</v>
      </c>
      <c r="L265" s="120"/>
      <c r="M265" s="125"/>
      <c r="P265" s="126">
        <f>SUM(P266:P279)</f>
        <v>0</v>
      </c>
      <c r="R265" s="126">
        <f>SUM(R266:R279)</f>
        <v>0</v>
      </c>
      <c r="T265" s="127">
        <f>SUM(T266:T279)</f>
        <v>0</v>
      </c>
      <c r="AR265" s="121" t="s">
        <v>90</v>
      </c>
      <c r="AT265" s="128" t="s">
        <v>81</v>
      </c>
      <c r="AU265" s="128" t="s">
        <v>21</v>
      </c>
      <c r="AY265" s="121" t="s">
        <v>169</v>
      </c>
      <c r="BK265" s="129">
        <f>SUM(BK266:BK279)</f>
        <v>0</v>
      </c>
    </row>
    <row r="266" spans="2:65" s="1" customFormat="1" ht="24.2" customHeight="1">
      <c r="B266" s="28"/>
      <c r="C266" s="144" t="s">
        <v>701</v>
      </c>
      <c r="D266" s="144" t="s">
        <v>182</v>
      </c>
      <c r="E266" s="145" t="s">
        <v>702</v>
      </c>
      <c r="F266" s="146" t="s">
        <v>703</v>
      </c>
      <c r="G266" s="147" t="s">
        <v>704</v>
      </c>
      <c r="H266" s="148">
        <v>2</v>
      </c>
      <c r="I266" s="149"/>
      <c r="J266" s="150">
        <f t="shared" ref="J266:J279" si="50">ROUND(I266*H266,2)</f>
        <v>0</v>
      </c>
      <c r="K266" s="146" t="s">
        <v>1</v>
      </c>
      <c r="L266" s="28"/>
      <c r="M266" s="151" t="s">
        <v>1</v>
      </c>
      <c r="N266" s="152" t="s">
        <v>47</v>
      </c>
      <c r="P266" s="140">
        <f t="shared" ref="P266:P279" si="51">O266*H266</f>
        <v>0</v>
      </c>
      <c r="Q266" s="140">
        <v>0</v>
      </c>
      <c r="R266" s="140">
        <f t="shared" ref="R266:R279" si="52">Q266*H266</f>
        <v>0</v>
      </c>
      <c r="S266" s="140">
        <v>0</v>
      </c>
      <c r="T266" s="141">
        <f t="shared" ref="T266:T279" si="53">S266*H266</f>
        <v>0</v>
      </c>
      <c r="AR266" s="142" t="s">
        <v>234</v>
      </c>
      <c r="AT266" s="142" t="s">
        <v>182</v>
      </c>
      <c r="AU266" s="142" t="s">
        <v>90</v>
      </c>
      <c r="AY266" s="13" t="s">
        <v>169</v>
      </c>
      <c r="BE266" s="143">
        <f t="shared" ref="BE266:BE279" si="54">IF(N266="základní",J266,0)</f>
        <v>0</v>
      </c>
      <c r="BF266" s="143">
        <f t="shared" ref="BF266:BF279" si="55">IF(N266="snížená",J266,0)</f>
        <v>0</v>
      </c>
      <c r="BG266" s="143">
        <f t="shared" ref="BG266:BG279" si="56">IF(N266="zákl. přenesená",J266,0)</f>
        <v>0</v>
      </c>
      <c r="BH266" s="143">
        <f t="shared" ref="BH266:BH279" si="57">IF(N266="sníž. přenesená",J266,0)</f>
        <v>0</v>
      </c>
      <c r="BI266" s="143">
        <f t="shared" ref="BI266:BI279" si="58">IF(N266="nulová",J266,0)</f>
        <v>0</v>
      </c>
      <c r="BJ266" s="13" t="s">
        <v>21</v>
      </c>
      <c r="BK266" s="143">
        <f t="shared" ref="BK266:BK279" si="59">ROUND(I266*H266,2)</f>
        <v>0</v>
      </c>
      <c r="BL266" s="13" t="s">
        <v>234</v>
      </c>
      <c r="BM266" s="142" t="s">
        <v>705</v>
      </c>
    </row>
    <row r="267" spans="2:65" s="1" customFormat="1" ht="24.2" customHeight="1">
      <c r="B267" s="28"/>
      <c r="C267" s="144" t="s">
        <v>706</v>
      </c>
      <c r="D267" s="144" t="s">
        <v>182</v>
      </c>
      <c r="E267" s="145" t="s">
        <v>707</v>
      </c>
      <c r="F267" s="146" t="s">
        <v>708</v>
      </c>
      <c r="G267" s="147" t="s">
        <v>704</v>
      </c>
      <c r="H267" s="148">
        <v>2</v>
      </c>
      <c r="I267" s="149"/>
      <c r="J267" s="150">
        <f t="shared" si="50"/>
        <v>0</v>
      </c>
      <c r="K267" s="146" t="s">
        <v>1</v>
      </c>
      <c r="L267" s="28"/>
      <c r="M267" s="151" t="s">
        <v>1</v>
      </c>
      <c r="N267" s="152" t="s">
        <v>47</v>
      </c>
      <c r="P267" s="140">
        <f t="shared" si="51"/>
        <v>0</v>
      </c>
      <c r="Q267" s="140">
        <v>0</v>
      </c>
      <c r="R267" s="140">
        <f t="shared" si="52"/>
        <v>0</v>
      </c>
      <c r="S267" s="140">
        <v>0</v>
      </c>
      <c r="T267" s="141">
        <f t="shared" si="53"/>
        <v>0</v>
      </c>
      <c r="AR267" s="142" t="s">
        <v>234</v>
      </c>
      <c r="AT267" s="142" t="s">
        <v>182</v>
      </c>
      <c r="AU267" s="142" t="s">
        <v>90</v>
      </c>
      <c r="AY267" s="13" t="s">
        <v>169</v>
      </c>
      <c r="BE267" s="143">
        <f t="shared" si="54"/>
        <v>0</v>
      </c>
      <c r="BF267" s="143">
        <f t="shared" si="55"/>
        <v>0</v>
      </c>
      <c r="BG267" s="143">
        <f t="shared" si="56"/>
        <v>0</v>
      </c>
      <c r="BH267" s="143">
        <f t="shared" si="57"/>
        <v>0</v>
      </c>
      <c r="BI267" s="143">
        <f t="shared" si="58"/>
        <v>0</v>
      </c>
      <c r="BJ267" s="13" t="s">
        <v>21</v>
      </c>
      <c r="BK267" s="143">
        <f t="shared" si="59"/>
        <v>0</v>
      </c>
      <c r="BL267" s="13" t="s">
        <v>234</v>
      </c>
      <c r="BM267" s="142" t="s">
        <v>709</v>
      </c>
    </row>
    <row r="268" spans="2:65" s="1" customFormat="1" ht="24.2" customHeight="1">
      <c r="B268" s="28"/>
      <c r="C268" s="144" t="s">
        <v>710</v>
      </c>
      <c r="D268" s="144" t="s">
        <v>182</v>
      </c>
      <c r="E268" s="145" t="s">
        <v>711</v>
      </c>
      <c r="F268" s="146" t="s">
        <v>712</v>
      </c>
      <c r="G268" s="147" t="s">
        <v>704</v>
      </c>
      <c r="H268" s="148">
        <v>1</v>
      </c>
      <c r="I268" s="149"/>
      <c r="J268" s="150">
        <f t="shared" si="50"/>
        <v>0</v>
      </c>
      <c r="K268" s="146" t="s">
        <v>1</v>
      </c>
      <c r="L268" s="28"/>
      <c r="M268" s="151" t="s">
        <v>1</v>
      </c>
      <c r="N268" s="152" t="s">
        <v>47</v>
      </c>
      <c r="P268" s="140">
        <f t="shared" si="51"/>
        <v>0</v>
      </c>
      <c r="Q268" s="140">
        <v>0</v>
      </c>
      <c r="R268" s="140">
        <f t="shared" si="52"/>
        <v>0</v>
      </c>
      <c r="S268" s="140">
        <v>0</v>
      </c>
      <c r="T268" s="141">
        <f t="shared" si="53"/>
        <v>0</v>
      </c>
      <c r="AR268" s="142" t="s">
        <v>234</v>
      </c>
      <c r="AT268" s="142" t="s">
        <v>182</v>
      </c>
      <c r="AU268" s="142" t="s">
        <v>90</v>
      </c>
      <c r="AY268" s="13" t="s">
        <v>169</v>
      </c>
      <c r="BE268" s="143">
        <f t="shared" si="54"/>
        <v>0</v>
      </c>
      <c r="BF268" s="143">
        <f t="shared" si="55"/>
        <v>0</v>
      </c>
      <c r="BG268" s="143">
        <f t="shared" si="56"/>
        <v>0</v>
      </c>
      <c r="BH268" s="143">
        <f t="shared" si="57"/>
        <v>0</v>
      </c>
      <c r="BI268" s="143">
        <f t="shared" si="58"/>
        <v>0</v>
      </c>
      <c r="BJ268" s="13" t="s">
        <v>21</v>
      </c>
      <c r="BK268" s="143">
        <f t="shared" si="59"/>
        <v>0</v>
      </c>
      <c r="BL268" s="13" t="s">
        <v>234</v>
      </c>
      <c r="BM268" s="142" t="s">
        <v>713</v>
      </c>
    </row>
    <row r="269" spans="2:65" s="1" customFormat="1" ht="24.2" customHeight="1">
      <c r="B269" s="28"/>
      <c r="C269" s="144" t="s">
        <v>714</v>
      </c>
      <c r="D269" s="144" t="s">
        <v>182</v>
      </c>
      <c r="E269" s="145" t="s">
        <v>715</v>
      </c>
      <c r="F269" s="146" t="s">
        <v>716</v>
      </c>
      <c r="G269" s="147" t="s">
        <v>704</v>
      </c>
      <c r="H269" s="148">
        <v>1</v>
      </c>
      <c r="I269" s="149"/>
      <c r="J269" s="150">
        <f t="shared" si="50"/>
        <v>0</v>
      </c>
      <c r="K269" s="146" t="s">
        <v>1</v>
      </c>
      <c r="L269" s="28"/>
      <c r="M269" s="151" t="s">
        <v>1</v>
      </c>
      <c r="N269" s="152" t="s">
        <v>47</v>
      </c>
      <c r="P269" s="140">
        <f t="shared" si="51"/>
        <v>0</v>
      </c>
      <c r="Q269" s="140">
        <v>0</v>
      </c>
      <c r="R269" s="140">
        <f t="shared" si="52"/>
        <v>0</v>
      </c>
      <c r="S269" s="140">
        <v>0</v>
      </c>
      <c r="T269" s="141">
        <f t="shared" si="53"/>
        <v>0</v>
      </c>
      <c r="AR269" s="142" t="s">
        <v>234</v>
      </c>
      <c r="AT269" s="142" t="s">
        <v>182</v>
      </c>
      <c r="AU269" s="142" t="s">
        <v>90</v>
      </c>
      <c r="AY269" s="13" t="s">
        <v>169</v>
      </c>
      <c r="BE269" s="143">
        <f t="shared" si="54"/>
        <v>0</v>
      </c>
      <c r="BF269" s="143">
        <f t="shared" si="55"/>
        <v>0</v>
      </c>
      <c r="BG269" s="143">
        <f t="shared" si="56"/>
        <v>0</v>
      </c>
      <c r="BH269" s="143">
        <f t="shared" si="57"/>
        <v>0</v>
      </c>
      <c r="BI269" s="143">
        <f t="shared" si="58"/>
        <v>0</v>
      </c>
      <c r="BJ269" s="13" t="s">
        <v>21</v>
      </c>
      <c r="BK269" s="143">
        <f t="shared" si="59"/>
        <v>0</v>
      </c>
      <c r="BL269" s="13" t="s">
        <v>234</v>
      </c>
      <c r="BM269" s="142" t="s">
        <v>717</v>
      </c>
    </row>
    <row r="270" spans="2:65" s="1" customFormat="1" ht="24.2" customHeight="1">
      <c r="B270" s="28"/>
      <c r="C270" s="144" t="s">
        <v>718</v>
      </c>
      <c r="D270" s="144" t="s">
        <v>182</v>
      </c>
      <c r="E270" s="145" t="s">
        <v>719</v>
      </c>
      <c r="F270" s="146" t="s">
        <v>720</v>
      </c>
      <c r="G270" s="147" t="s">
        <v>704</v>
      </c>
      <c r="H270" s="148">
        <v>1</v>
      </c>
      <c r="I270" s="149"/>
      <c r="J270" s="150">
        <f t="shared" si="50"/>
        <v>0</v>
      </c>
      <c r="K270" s="146" t="s">
        <v>1</v>
      </c>
      <c r="L270" s="28"/>
      <c r="M270" s="151" t="s">
        <v>1</v>
      </c>
      <c r="N270" s="152" t="s">
        <v>47</v>
      </c>
      <c r="P270" s="140">
        <f t="shared" si="51"/>
        <v>0</v>
      </c>
      <c r="Q270" s="140">
        <v>0</v>
      </c>
      <c r="R270" s="140">
        <f t="shared" si="52"/>
        <v>0</v>
      </c>
      <c r="S270" s="140">
        <v>0</v>
      </c>
      <c r="T270" s="141">
        <f t="shared" si="53"/>
        <v>0</v>
      </c>
      <c r="AR270" s="142" t="s">
        <v>234</v>
      </c>
      <c r="AT270" s="142" t="s">
        <v>182</v>
      </c>
      <c r="AU270" s="142" t="s">
        <v>90</v>
      </c>
      <c r="AY270" s="13" t="s">
        <v>169</v>
      </c>
      <c r="BE270" s="143">
        <f t="shared" si="54"/>
        <v>0</v>
      </c>
      <c r="BF270" s="143">
        <f t="shared" si="55"/>
        <v>0</v>
      </c>
      <c r="BG270" s="143">
        <f t="shared" si="56"/>
        <v>0</v>
      </c>
      <c r="BH270" s="143">
        <f t="shared" si="57"/>
        <v>0</v>
      </c>
      <c r="BI270" s="143">
        <f t="shared" si="58"/>
        <v>0</v>
      </c>
      <c r="BJ270" s="13" t="s">
        <v>21</v>
      </c>
      <c r="BK270" s="143">
        <f t="shared" si="59"/>
        <v>0</v>
      </c>
      <c r="BL270" s="13" t="s">
        <v>234</v>
      </c>
      <c r="BM270" s="142" t="s">
        <v>721</v>
      </c>
    </row>
    <row r="271" spans="2:65" s="1" customFormat="1" ht="24.2" customHeight="1">
      <c r="B271" s="28"/>
      <c r="C271" s="144" t="s">
        <v>722</v>
      </c>
      <c r="D271" s="144" t="s">
        <v>182</v>
      </c>
      <c r="E271" s="145" t="s">
        <v>723</v>
      </c>
      <c r="F271" s="146" t="s">
        <v>724</v>
      </c>
      <c r="G271" s="147" t="s">
        <v>704</v>
      </c>
      <c r="H271" s="148">
        <v>1</v>
      </c>
      <c r="I271" s="149"/>
      <c r="J271" s="150">
        <f t="shared" si="50"/>
        <v>0</v>
      </c>
      <c r="K271" s="146" t="s">
        <v>1</v>
      </c>
      <c r="L271" s="28"/>
      <c r="M271" s="151" t="s">
        <v>1</v>
      </c>
      <c r="N271" s="152" t="s">
        <v>47</v>
      </c>
      <c r="P271" s="140">
        <f t="shared" si="51"/>
        <v>0</v>
      </c>
      <c r="Q271" s="140">
        <v>0</v>
      </c>
      <c r="R271" s="140">
        <f t="shared" si="52"/>
        <v>0</v>
      </c>
      <c r="S271" s="140">
        <v>0</v>
      </c>
      <c r="T271" s="141">
        <f t="shared" si="53"/>
        <v>0</v>
      </c>
      <c r="AR271" s="142" t="s">
        <v>234</v>
      </c>
      <c r="AT271" s="142" t="s">
        <v>182</v>
      </c>
      <c r="AU271" s="142" t="s">
        <v>90</v>
      </c>
      <c r="AY271" s="13" t="s">
        <v>169</v>
      </c>
      <c r="BE271" s="143">
        <f t="shared" si="54"/>
        <v>0</v>
      </c>
      <c r="BF271" s="143">
        <f t="shared" si="55"/>
        <v>0</v>
      </c>
      <c r="BG271" s="143">
        <f t="shared" si="56"/>
        <v>0</v>
      </c>
      <c r="BH271" s="143">
        <f t="shared" si="57"/>
        <v>0</v>
      </c>
      <c r="BI271" s="143">
        <f t="shared" si="58"/>
        <v>0</v>
      </c>
      <c r="BJ271" s="13" t="s">
        <v>21</v>
      </c>
      <c r="BK271" s="143">
        <f t="shared" si="59"/>
        <v>0</v>
      </c>
      <c r="BL271" s="13" t="s">
        <v>234</v>
      </c>
      <c r="BM271" s="142" t="s">
        <v>725</v>
      </c>
    </row>
    <row r="272" spans="2:65" s="1" customFormat="1" ht="37.9" customHeight="1">
      <c r="B272" s="28"/>
      <c r="C272" s="144" t="s">
        <v>726</v>
      </c>
      <c r="D272" s="144" t="s">
        <v>182</v>
      </c>
      <c r="E272" s="145" t="s">
        <v>727</v>
      </c>
      <c r="F272" s="146" t="s">
        <v>728</v>
      </c>
      <c r="G272" s="147" t="s">
        <v>704</v>
      </c>
      <c r="H272" s="148">
        <v>1</v>
      </c>
      <c r="I272" s="149"/>
      <c r="J272" s="150">
        <f t="shared" si="50"/>
        <v>0</v>
      </c>
      <c r="K272" s="146" t="s">
        <v>1</v>
      </c>
      <c r="L272" s="28"/>
      <c r="M272" s="151" t="s">
        <v>1</v>
      </c>
      <c r="N272" s="152" t="s">
        <v>47</v>
      </c>
      <c r="P272" s="140">
        <f t="shared" si="51"/>
        <v>0</v>
      </c>
      <c r="Q272" s="140">
        <v>0</v>
      </c>
      <c r="R272" s="140">
        <f t="shared" si="52"/>
        <v>0</v>
      </c>
      <c r="S272" s="140">
        <v>0</v>
      </c>
      <c r="T272" s="141">
        <f t="shared" si="53"/>
        <v>0</v>
      </c>
      <c r="AR272" s="142" t="s">
        <v>234</v>
      </c>
      <c r="AT272" s="142" t="s">
        <v>182</v>
      </c>
      <c r="AU272" s="142" t="s">
        <v>90</v>
      </c>
      <c r="AY272" s="13" t="s">
        <v>169</v>
      </c>
      <c r="BE272" s="143">
        <f t="shared" si="54"/>
        <v>0</v>
      </c>
      <c r="BF272" s="143">
        <f t="shared" si="55"/>
        <v>0</v>
      </c>
      <c r="BG272" s="143">
        <f t="shared" si="56"/>
        <v>0</v>
      </c>
      <c r="BH272" s="143">
        <f t="shared" si="57"/>
        <v>0</v>
      </c>
      <c r="BI272" s="143">
        <f t="shared" si="58"/>
        <v>0</v>
      </c>
      <c r="BJ272" s="13" t="s">
        <v>21</v>
      </c>
      <c r="BK272" s="143">
        <f t="shared" si="59"/>
        <v>0</v>
      </c>
      <c r="BL272" s="13" t="s">
        <v>234</v>
      </c>
      <c r="BM272" s="142" t="s">
        <v>729</v>
      </c>
    </row>
    <row r="273" spans="2:65" s="1" customFormat="1" ht="37.9" customHeight="1">
      <c r="B273" s="28"/>
      <c r="C273" s="144" t="s">
        <v>730</v>
      </c>
      <c r="D273" s="144" t="s">
        <v>182</v>
      </c>
      <c r="E273" s="145" t="s">
        <v>731</v>
      </c>
      <c r="F273" s="146" t="s">
        <v>732</v>
      </c>
      <c r="G273" s="147" t="s">
        <v>704</v>
      </c>
      <c r="H273" s="148">
        <v>1</v>
      </c>
      <c r="I273" s="149"/>
      <c r="J273" s="150">
        <f t="shared" si="50"/>
        <v>0</v>
      </c>
      <c r="K273" s="146" t="s">
        <v>1</v>
      </c>
      <c r="L273" s="28"/>
      <c r="M273" s="151" t="s">
        <v>1</v>
      </c>
      <c r="N273" s="152" t="s">
        <v>47</v>
      </c>
      <c r="P273" s="140">
        <f t="shared" si="51"/>
        <v>0</v>
      </c>
      <c r="Q273" s="140">
        <v>0</v>
      </c>
      <c r="R273" s="140">
        <f t="shared" si="52"/>
        <v>0</v>
      </c>
      <c r="S273" s="140">
        <v>0</v>
      </c>
      <c r="T273" s="141">
        <f t="shared" si="53"/>
        <v>0</v>
      </c>
      <c r="AR273" s="142" t="s">
        <v>234</v>
      </c>
      <c r="AT273" s="142" t="s">
        <v>182</v>
      </c>
      <c r="AU273" s="142" t="s">
        <v>90</v>
      </c>
      <c r="AY273" s="13" t="s">
        <v>169</v>
      </c>
      <c r="BE273" s="143">
        <f t="shared" si="54"/>
        <v>0</v>
      </c>
      <c r="BF273" s="143">
        <f t="shared" si="55"/>
        <v>0</v>
      </c>
      <c r="BG273" s="143">
        <f t="shared" si="56"/>
        <v>0</v>
      </c>
      <c r="BH273" s="143">
        <f t="shared" si="57"/>
        <v>0</v>
      </c>
      <c r="BI273" s="143">
        <f t="shared" si="58"/>
        <v>0</v>
      </c>
      <c r="BJ273" s="13" t="s">
        <v>21</v>
      </c>
      <c r="BK273" s="143">
        <f t="shared" si="59"/>
        <v>0</v>
      </c>
      <c r="BL273" s="13" t="s">
        <v>234</v>
      </c>
      <c r="BM273" s="142" t="s">
        <v>733</v>
      </c>
    </row>
    <row r="274" spans="2:65" s="1" customFormat="1" ht="37.9" customHeight="1">
      <c r="B274" s="28"/>
      <c r="C274" s="144" t="s">
        <v>734</v>
      </c>
      <c r="D274" s="144" t="s">
        <v>182</v>
      </c>
      <c r="E274" s="145" t="s">
        <v>735</v>
      </c>
      <c r="F274" s="146" t="s">
        <v>736</v>
      </c>
      <c r="G274" s="147" t="s">
        <v>704</v>
      </c>
      <c r="H274" s="148">
        <v>2</v>
      </c>
      <c r="I274" s="149"/>
      <c r="J274" s="150">
        <f t="shared" si="50"/>
        <v>0</v>
      </c>
      <c r="K274" s="146" t="s">
        <v>1</v>
      </c>
      <c r="L274" s="28"/>
      <c r="M274" s="151" t="s">
        <v>1</v>
      </c>
      <c r="N274" s="152" t="s">
        <v>47</v>
      </c>
      <c r="P274" s="140">
        <f t="shared" si="51"/>
        <v>0</v>
      </c>
      <c r="Q274" s="140">
        <v>0</v>
      </c>
      <c r="R274" s="140">
        <f t="shared" si="52"/>
        <v>0</v>
      </c>
      <c r="S274" s="140">
        <v>0</v>
      </c>
      <c r="T274" s="141">
        <f t="shared" si="53"/>
        <v>0</v>
      </c>
      <c r="AR274" s="142" t="s">
        <v>234</v>
      </c>
      <c r="AT274" s="142" t="s">
        <v>182</v>
      </c>
      <c r="AU274" s="142" t="s">
        <v>90</v>
      </c>
      <c r="AY274" s="13" t="s">
        <v>169</v>
      </c>
      <c r="BE274" s="143">
        <f t="shared" si="54"/>
        <v>0</v>
      </c>
      <c r="BF274" s="143">
        <f t="shared" si="55"/>
        <v>0</v>
      </c>
      <c r="BG274" s="143">
        <f t="shared" si="56"/>
        <v>0</v>
      </c>
      <c r="BH274" s="143">
        <f t="shared" si="57"/>
        <v>0</v>
      </c>
      <c r="BI274" s="143">
        <f t="shared" si="58"/>
        <v>0</v>
      </c>
      <c r="BJ274" s="13" t="s">
        <v>21</v>
      </c>
      <c r="BK274" s="143">
        <f t="shared" si="59"/>
        <v>0</v>
      </c>
      <c r="BL274" s="13" t="s">
        <v>234</v>
      </c>
      <c r="BM274" s="142" t="s">
        <v>737</v>
      </c>
    </row>
    <row r="275" spans="2:65" s="1" customFormat="1" ht="37.9" customHeight="1">
      <c r="B275" s="28"/>
      <c r="C275" s="144" t="s">
        <v>738</v>
      </c>
      <c r="D275" s="144" t="s">
        <v>182</v>
      </c>
      <c r="E275" s="145" t="s">
        <v>739</v>
      </c>
      <c r="F275" s="146" t="s">
        <v>740</v>
      </c>
      <c r="G275" s="147" t="s">
        <v>704</v>
      </c>
      <c r="H275" s="148">
        <v>2</v>
      </c>
      <c r="I275" s="149"/>
      <c r="J275" s="150">
        <f t="shared" si="50"/>
        <v>0</v>
      </c>
      <c r="K275" s="146" t="s">
        <v>1</v>
      </c>
      <c r="L275" s="28"/>
      <c r="M275" s="151" t="s">
        <v>1</v>
      </c>
      <c r="N275" s="152" t="s">
        <v>47</v>
      </c>
      <c r="P275" s="140">
        <f t="shared" si="51"/>
        <v>0</v>
      </c>
      <c r="Q275" s="140">
        <v>0</v>
      </c>
      <c r="R275" s="140">
        <f t="shared" si="52"/>
        <v>0</v>
      </c>
      <c r="S275" s="140">
        <v>0</v>
      </c>
      <c r="T275" s="141">
        <f t="shared" si="53"/>
        <v>0</v>
      </c>
      <c r="AR275" s="142" t="s">
        <v>234</v>
      </c>
      <c r="AT275" s="142" t="s">
        <v>182</v>
      </c>
      <c r="AU275" s="142" t="s">
        <v>90</v>
      </c>
      <c r="AY275" s="13" t="s">
        <v>169</v>
      </c>
      <c r="BE275" s="143">
        <f t="shared" si="54"/>
        <v>0</v>
      </c>
      <c r="BF275" s="143">
        <f t="shared" si="55"/>
        <v>0</v>
      </c>
      <c r="BG275" s="143">
        <f t="shared" si="56"/>
        <v>0</v>
      </c>
      <c r="BH275" s="143">
        <f t="shared" si="57"/>
        <v>0</v>
      </c>
      <c r="BI275" s="143">
        <f t="shared" si="58"/>
        <v>0</v>
      </c>
      <c r="BJ275" s="13" t="s">
        <v>21</v>
      </c>
      <c r="BK275" s="143">
        <f t="shared" si="59"/>
        <v>0</v>
      </c>
      <c r="BL275" s="13" t="s">
        <v>234</v>
      </c>
      <c r="BM275" s="142" t="s">
        <v>741</v>
      </c>
    </row>
    <row r="276" spans="2:65" s="1" customFormat="1" ht="24.2" customHeight="1">
      <c r="B276" s="28"/>
      <c r="C276" s="144" t="s">
        <v>742</v>
      </c>
      <c r="D276" s="144" t="s">
        <v>182</v>
      </c>
      <c r="E276" s="145" t="s">
        <v>743</v>
      </c>
      <c r="F276" s="146" t="s">
        <v>744</v>
      </c>
      <c r="G276" s="147" t="s">
        <v>704</v>
      </c>
      <c r="H276" s="148">
        <v>1</v>
      </c>
      <c r="I276" s="149"/>
      <c r="J276" s="150">
        <f t="shared" si="50"/>
        <v>0</v>
      </c>
      <c r="K276" s="146" t="s">
        <v>1</v>
      </c>
      <c r="L276" s="28"/>
      <c r="M276" s="151" t="s">
        <v>1</v>
      </c>
      <c r="N276" s="152" t="s">
        <v>47</v>
      </c>
      <c r="P276" s="140">
        <f t="shared" si="51"/>
        <v>0</v>
      </c>
      <c r="Q276" s="140">
        <v>0</v>
      </c>
      <c r="R276" s="140">
        <f t="shared" si="52"/>
        <v>0</v>
      </c>
      <c r="S276" s="140">
        <v>0</v>
      </c>
      <c r="T276" s="141">
        <f t="shared" si="53"/>
        <v>0</v>
      </c>
      <c r="AR276" s="142" t="s">
        <v>234</v>
      </c>
      <c r="AT276" s="142" t="s">
        <v>182</v>
      </c>
      <c r="AU276" s="142" t="s">
        <v>90</v>
      </c>
      <c r="AY276" s="13" t="s">
        <v>169</v>
      </c>
      <c r="BE276" s="143">
        <f t="shared" si="54"/>
        <v>0</v>
      </c>
      <c r="BF276" s="143">
        <f t="shared" si="55"/>
        <v>0</v>
      </c>
      <c r="BG276" s="143">
        <f t="shared" si="56"/>
        <v>0</v>
      </c>
      <c r="BH276" s="143">
        <f t="shared" si="57"/>
        <v>0</v>
      </c>
      <c r="BI276" s="143">
        <f t="shared" si="58"/>
        <v>0</v>
      </c>
      <c r="BJ276" s="13" t="s">
        <v>21</v>
      </c>
      <c r="BK276" s="143">
        <f t="shared" si="59"/>
        <v>0</v>
      </c>
      <c r="BL276" s="13" t="s">
        <v>234</v>
      </c>
      <c r="BM276" s="142" t="s">
        <v>745</v>
      </c>
    </row>
    <row r="277" spans="2:65" s="1" customFormat="1" ht="24.2" customHeight="1">
      <c r="B277" s="28"/>
      <c r="C277" s="144" t="s">
        <v>746</v>
      </c>
      <c r="D277" s="144" t="s">
        <v>182</v>
      </c>
      <c r="E277" s="145" t="s">
        <v>747</v>
      </c>
      <c r="F277" s="146" t="s">
        <v>748</v>
      </c>
      <c r="G277" s="147" t="s">
        <v>704</v>
      </c>
      <c r="H277" s="148">
        <v>1</v>
      </c>
      <c r="I277" s="149"/>
      <c r="J277" s="150">
        <f t="shared" si="50"/>
        <v>0</v>
      </c>
      <c r="K277" s="146" t="s">
        <v>1</v>
      </c>
      <c r="L277" s="28"/>
      <c r="M277" s="151" t="s">
        <v>1</v>
      </c>
      <c r="N277" s="152" t="s">
        <v>47</v>
      </c>
      <c r="P277" s="140">
        <f t="shared" si="51"/>
        <v>0</v>
      </c>
      <c r="Q277" s="140">
        <v>0</v>
      </c>
      <c r="R277" s="140">
        <f t="shared" si="52"/>
        <v>0</v>
      </c>
      <c r="S277" s="140">
        <v>0</v>
      </c>
      <c r="T277" s="141">
        <f t="shared" si="53"/>
        <v>0</v>
      </c>
      <c r="AR277" s="142" t="s">
        <v>234</v>
      </c>
      <c r="AT277" s="142" t="s">
        <v>182</v>
      </c>
      <c r="AU277" s="142" t="s">
        <v>90</v>
      </c>
      <c r="AY277" s="13" t="s">
        <v>169</v>
      </c>
      <c r="BE277" s="143">
        <f t="shared" si="54"/>
        <v>0</v>
      </c>
      <c r="BF277" s="143">
        <f t="shared" si="55"/>
        <v>0</v>
      </c>
      <c r="BG277" s="143">
        <f t="shared" si="56"/>
        <v>0</v>
      </c>
      <c r="BH277" s="143">
        <f t="shared" si="57"/>
        <v>0</v>
      </c>
      <c r="BI277" s="143">
        <f t="shared" si="58"/>
        <v>0</v>
      </c>
      <c r="BJ277" s="13" t="s">
        <v>21</v>
      </c>
      <c r="BK277" s="143">
        <f t="shared" si="59"/>
        <v>0</v>
      </c>
      <c r="BL277" s="13" t="s">
        <v>234</v>
      </c>
      <c r="BM277" s="142" t="s">
        <v>749</v>
      </c>
    </row>
    <row r="278" spans="2:65" s="1" customFormat="1" ht="24.2" customHeight="1">
      <c r="B278" s="28"/>
      <c r="C278" s="144" t="s">
        <v>750</v>
      </c>
      <c r="D278" s="144" t="s">
        <v>182</v>
      </c>
      <c r="E278" s="145" t="s">
        <v>751</v>
      </c>
      <c r="F278" s="146" t="s">
        <v>752</v>
      </c>
      <c r="G278" s="147" t="s">
        <v>704</v>
      </c>
      <c r="H278" s="148">
        <v>1</v>
      </c>
      <c r="I278" s="149"/>
      <c r="J278" s="150">
        <f t="shared" si="50"/>
        <v>0</v>
      </c>
      <c r="K278" s="146" t="s">
        <v>1</v>
      </c>
      <c r="L278" s="28"/>
      <c r="M278" s="151" t="s">
        <v>1</v>
      </c>
      <c r="N278" s="152" t="s">
        <v>47</v>
      </c>
      <c r="P278" s="140">
        <f t="shared" si="51"/>
        <v>0</v>
      </c>
      <c r="Q278" s="140">
        <v>0</v>
      </c>
      <c r="R278" s="140">
        <f t="shared" si="52"/>
        <v>0</v>
      </c>
      <c r="S278" s="140">
        <v>0</v>
      </c>
      <c r="T278" s="141">
        <f t="shared" si="53"/>
        <v>0</v>
      </c>
      <c r="AR278" s="142" t="s">
        <v>234</v>
      </c>
      <c r="AT278" s="142" t="s">
        <v>182</v>
      </c>
      <c r="AU278" s="142" t="s">
        <v>90</v>
      </c>
      <c r="AY278" s="13" t="s">
        <v>169</v>
      </c>
      <c r="BE278" s="143">
        <f t="shared" si="54"/>
        <v>0</v>
      </c>
      <c r="BF278" s="143">
        <f t="shared" si="55"/>
        <v>0</v>
      </c>
      <c r="BG278" s="143">
        <f t="shared" si="56"/>
        <v>0</v>
      </c>
      <c r="BH278" s="143">
        <f t="shared" si="57"/>
        <v>0</v>
      </c>
      <c r="BI278" s="143">
        <f t="shared" si="58"/>
        <v>0</v>
      </c>
      <c r="BJ278" s="13" t="s">
        <v>21</v>
      </c>
      <c r="BK278" s="143">
        <f t="shared" si="59"/>
        <v>0</v>
      </c>
      <c r="BL278" s="13" t="s">
        <v>234</v>
      </c>
      <c r="BM278" s="142" t="s">
        <v>753</v>
      </c>
    </row>
    <row r="279" spans="2:65" s="1" customFormat="1" ht="24.2" customHeight="1">
      <c r="B279" s="28"/>
      <c r="C279" s="144" t="s">
        <v>754</v>
      </c>
      <c r="D279" s="144" t="s">
        <v>182</v>
      </c>
      <c r="E279" s="145" t="s">
        <v>755</v>
      </c>
      <c r="F279" s="146" t="s">
        <v>756</v>
      </c>
      <c r="G279" s="147" t="s">
        <v>383</v>
      </c>
      <c r="H279" s="148">
        <v>2.95</v>
      </c>
      <c r="I279" s="149"/>
      <c r="J279" s="150">
        <f t="shared" si="50"/>
        <v>0</v>
      </c>
      <c r="K279" s="146" t="s">
        <v>1</v>
      </c>
      <c r="L279" s="28"/>
      <c r="M279" s="151" t="s">
        <v>1</v>
      </c>
      <c r="N279" s="152" t="s">
        <v>47</v>
      </c>
      <c r="P279" s="140">
        <f t="shared" si="51"/>
        <v>0</v>
      </c>
      <c r="Q279" s="140">
        <v>0</v>
      </c>
      <c r="R279" s="140">
        <f t="shared" si="52"/>
        <v>0</v>
      </c>
      <c r="S279" s="140">
        <v>0</v>
      </c>
      <c r="T279" s="141">
        <f t="shared" si="53"/>
        <v>0</v>
      </c>
      <c r="AR279" s="142" t="s">
        <v>234</v>
      </c>
      <c r="AT279" s="142" t="s">
        <v>182</v>
      </c>
      <c r="AU279" s="142" t="s">
        <v>90</v>
      </c>
      <c r="AY279" s="13" t="s">
        <v>169</v>
      </c>
      <c r="BE279" s="143">
        <f t="shared" si="54"/>
        <v>0</v>
      </c>
      <c r="BF279" s="143">
        <f t="shared" si="55"/>
        <v>0</v>
      </c>
      <c r="BG279" s="143">
        <f t="shared" si="56"/>
        <v>0</v>
      </c>
      <c r="BH279" s="143">
        <f t="shared" si="57"/>
        <v>0</v>
      </c>
      <c r="BI279" s="143">
        <f t="shared" si="58"/>
        <v>0</v>
      </c>
      <c r="BJ279" s="13" t="s">
        <v>21</v>
      </c>
      <c r="BK279" s="143">
        <f t="shared" si="59"/>
        <v>0</v>
      </c>
      <c r="BL279" s="13" t="s">
        <v>234</v>
      </c>
      <c r="BM279" s="142" t="s">
        <v>757</v>
      </c>
    </row>
    <row r="280" spans="2:65" s="11" customFormat="1" ht="25.9" customHeight="1">
      <c r="B280" s="120"/>
      <c r="D280" s="121" t="s">
        <v>81</v>
      </c>
      <c r="E280" s="122" t="s">
        <v>758</v>
      </c>
      <c r="F280" s="122" t="s">
        <v>759</v>
      </c>
      <c r="I280" s="123"/>
      <c r="J280" s="124">
        <f>BK280</f>
        <v>0</v>
      </c>
      <c r="L280" s="120"/>
      <c r="M280" s="125"/>
      <c r="P280" s="126">
        <f>SUM(P281:P338)</f>
        <v>0</v>
      </c>
      <c r="R280" s="126">
        <f>SUM(R281:R338)</f>
        <v>0.16366</v>
      </c>
      <c r="T280" s="127">
        <f>SUM(T281:T338)</f>
        <v>0</v>
      </c>
      <c r="AR280" s="121" t="s">
        <v>187</v>
      </c>
      <c r="AT280" s="128" t="s">
        <v>81</v>
      </c>
      <c r="AU280" s="128" t="s">
        <v>82</v>
      </c>
      <c r="AY280" s="121" t="s">
        <v>169</v>
      </c>
      <c r="BK280" s="129">
        <f>SUM(BK281:BK338)</f>
        <v>0</v>
      </c>
    </row>
    <row r="281" spans="2:65" s="1" customFormat="1" ht="24.2" customHeight="1">
      <c r="B281" s="28"/>
      <c r="C281" s="130" t="s">
        <v>760</v>
      </c>
      <c r="D281" s="130" t="s">
        <v>170</v>
      </c>
      <c r="E281" s="131" t="s">
        <v>761</v>
      </c>
      <c r="F281" s="132" t="s">
        <v>762</v>
      </c>
      <c r="G281" s="133" t="s">
        <v>390</v>
      </c>
      <c r="H281" s="134">
        <v>65</v>
      </c>
      <c r="I281" s="135"/>
      <c r="J281" s="136">
        <f t="shared" ref="J281:J312" si="60">ROUND(I281*H281,2)</f>
        <v>0</v>
      </c>
      <c r="K281" s="132" t="s">
        <v>174</v>
      </c>
      <c r="L281" s="137"/>
      <c r="M281" s="138" t="s">
        <v>1</v>
      </c>
      <c r="N281" s="139" t="s">
        <v>47</v>
      </c>
      <c r="P281" s="140">
        <f t="shared" ref="P281:P312" si="61">O281*H281</f>
        <v>0</v>
      </c>
      <c r="Q281" s="140">
        <v>0</v>
      </c>
      <c r="R281" s="140">
        <f t="shared" ref="R281:R312" si="62">Q281*H281</f>
        <v>0</v>
      </c>
      <c r="S281" s="140">
        <v>0</v>
      </c>
      <c r="T281" s="141">
        <f t="shared" ref="T281:T312" si="63">S281*H281</f>
        <v>0</v>
      </c>
      <c r="AR281" s="142" t="s">
        <v>299</v>
      </c>
      <c r="AT281" s="142" t="s">
        <v>170</v>
      </c>
      <c r="AU281" s="142" t="s">
        <v>21</v>
      </c>
      <c r="AY281" s="13" t="s">
        <v>169</v>
      </c>
      <c r="BE281" s="143">
        <f t="shared" ref="BE281:BE312" si="64">IF(N281="základní",J281,0)</f>
        <v>0</v>
      </c>
      <c r="BF281" s="143">
        <f t="shared" ref="BF281:BF312" si="65">IF(N281="snížená",J281,0)</f>
        <v>0</v>
      </c>
      <c r="BG281" s="143">
        <f t="shared" ref="BG281:BG312" si="66">IF(N281="zákl. přenesená",J281,0)</f>
        <v>0</v>
      </c>
      <c r="BH281" s="143">
        <f t="shared" ref="BH281:BH312" si="67">IF(N281="sníž. přenesená",J281,0)</f>
        <v>0</v>
      </c>
      <c r="BI281" s="143">
        <f t="shared" ref="BI281:BI312" si="68">IF(N281="nulová",J281,0)</f>
        <v>0</v>
      </c>
      <c r="BJ281" s="13" t="s">
        <v>21</v>
      </c>
      <c r="BK281" s="143">
        <f t="shared" ref="BK281:BK312" si="69">ROUND(I281*H281,2)</f>
        <v>0</v>
      </c>
      <c r="BL281" s="13" t="s">
        <v>234</v>
      </c>
      <c r="BM281" s="142" t="s">
        <v>763</v>
      </c>
    </row>
    <row r="282" spans="2:65" s="1" customFormat="1" ht="44.25" customHeight="1">
      <c r="B282" s="28"/>
      <c r="C282" s="144" t="s">
        <v>764</v>
      </c>
      <c r="D282" s="144" t="s">
        <v>182</v>
      </c>
      <c r="E282" s="145" t="s">
        <v>765</v>
      </c>
      <c r="F282" s="146" t="s">
        <v>766</v>
      </c>
      <c r="G282" s="147" t="s">
        <v>390</v>
      </c>
      <c r="H282" s="148">
        <v>65</v>
      </c>
      <c r="I282" s="149"/>
      <c r="J282" s="150">
        <f t="shared" si="60"/>
        <v>0</v>
      </c>
      <c r="K282" s="146" t="s">
        <v>174</v>
      </c>
      <c r="L282" s="28"/>
      <c r="M282" s="151" t="s">
        <v>1</v>
      </c>
      <c r="N282" s="152" t="s">
        <v>47</v>
      </c>
      <c r="P282" s="140">
        <f t="shared" si="61"/>
        <v>0</v>
      </c>
      <c r="Q282" s="140">
        <v>0</v>
      </c>
      <c r="R282" s="140">
        <f t="shared" si="62"/>
        <v>0</v>
      </c>
      <c r="S282" s="140">
        <v>0</v>
      </c>
      <c r="T282" s="141">
        <f t="shared" si="63"/>
        <v>0</v>
      </c>
      <c r="AR282" s="142" t="s">
        <v>185</v>
      </c>
      <c r="AT282" s="142" t="s">
        <v>182</v>
      </c>
      <c r="AU282" s="142" t="s">
        <v>21</v>
      </c>
      <c r="AY282" s="13" t="s">
        <v>169</v>
      </c>
      <c r="BE282" s="143">
        <f t="shared" si="64"/>
        <v>0</v>
      </c>
      <c r="BF282" s="143">
        <f t="shared" si="65"/>
        <v>0</v>
      </c>
      <c r="BG282" s="143">
        <f t="shared" si="66"/>
        <v>0</v>
      </c>
      <c r="BH282" s="143">
        <f t="shared" si="67"/>
        <v>0</v>
      </c>
      <c r="BI282" s="143">
        <f t="shared" si="68"/>
        <v>0</v>
      </c>
      <c r="BJ282" s="13" t="s">
        <v>21</v>
      </c>
      <c r="BK282" s="143">
        <f t="shared" si="69"/>
        <v>0</v>
      </c>
      <c r="BL282" s="13" t="s">
        <v>185</v>
      </c>
      <c r="BM282" s="142" t="s">
        <v>767</v>
      </c>
    </row>
    <row r="283" spans="2:65" s="1" customFormat="1" ht="49.15" customHeight="1">
      <c r="B283" s="28"/>
      <c r="C283" s="144" t="s">
        <v>768</v>
      </c>
      <c r="D283" s="144" t="s">
        <v>182</v>
      </c>
      <c r="E283" s="145" t="s">
        <v>769</v>
      </c>
      <c r="F283" s="146" t="s">
        <v>770</v>
      </c>
      <c r="G283" s="147" t="s">
        <v>173</v>
      </c>
      <c r="H283" s="148">
        <v>28</v>
      </c>
      <c r="I283" s="149"/>
      <c r="J283" s="150">
        <f t="shared" si="60"/>
        <v>0</v>
      </c>
      <c r="K283" s="146" t="s">
        <v>174</v>
      </c>
      <c r="L283" s="28"/>
      <c r="M283" s="151" t="s">
        <v>1</v>
      </c>
      <c r="N283" s="152" t="s">
        <v>47</v>
      </c>
      <c r="P283" s="140">
        <f t="shared" si="61"/>
        <v>0</v>
      </c>
      <c r="Q283" s="140">
        <v>0</v>
      </c>
      <c r="R283" s="140">
        <f t="shared" si="62"/>
        <v>0</v>
      </c>
      <c r="S283" s="140">
        <v>0</v>
      </c>
      <c r="T283" s="141">
        <f t="shared" si="63"/>
        <v>0</v>
      </c>
      <c r="AR283" s="142" t="s">
        <v>187</v>
      </c>
      <c r="AT283" s="142" t="s">
        <v>182</v>
      </c>
      <c r="AU283" s="142" t="s">
        <v>21</v>
      </c>
      <c r="AY283" s="13" t="s">
        <v>169</v>
      </c>
      <c r="BE283" s="143">
        <f t="shared" si="64"/>
        <v>0</v>
      </c>
      <c r="BF283" s="143">
        <f t="shared" si="65"/>
        <v>0</v>
      </c>
      <c r="BG283" s="143">
        <f t="shared" si="66"/>
        <v>0</v>
      </c>
      <c r="BH283" s="143">
        <f t="shared" si="67"/>
        <v>0</v>
      </c>
      <c r="BI283" s="143">
        <f t="shared" si="68"/>
        <v>0</v>
      </c>
      <c r="BJ283" s="13" t="s">
        <v>21</v>
      </c>
      <c r="BK283" s="143">
        <f t="shared" si="69"/>
        <v>0</v>
      </c>
      <c r="BL283" s="13" t="s">
        <v>187</v>
      </c>
      <c r="BM283" s="142" t="s">
        <v>771</v>
      </c>
    </row>
    <row r="284" spans="2:65" s="1" customFormat="1" ht="16.5" customHeight="1">
      <c r="B284" s="28"/>
      <c r="C284" s="130" t="s">
        <v>772</v>
      </c>
      <c r="D284" s="130" t="s">
        <v>170</v>
      </c>
      <c r="E284" s="131" t="s">
        <v>773</v>
      </c>
      <c r="F284" s="132" t="s">
        <v>774</v>
      </c>
      <c r="G284" s="133" t="s">
        <v>173</v>
      </c>
      <c r="H284" s="134">
        <v>28</v>
      </c>
      <c r="I284" s="135"/>
      <c r="J284" s="136">
        <f t="shared" si="60"/>
        <v>0</v>
      </c>
      <c r="K284" s="132" t="s">
        <v>174</v>
      </c>
      <c r="L284" s="137"/>
      <c r="M284" s="138" t="s">
        <v>1</v>
      </c>
      <c r="N284" s="139" t="s">
        <v>47</v>
      </c>
      <c r="P284" s="140">
        <f t="shared" si="61"/>
        <v>0</v>
      </c>
      <c r="Q284" s="140">
        <v>0</v>
      </c>
      <c r="R284" s="140">
        <f t="shared" si="62"/>
        <v>0</v>
      </c>
      <c r="S284" s="140">
        <v>0</v>
      </c>
      <c r="T284" s="141">
        <f t="shared" si="63"/>
        <v>0</v>
      </c>
      <c r="AR284" s="142" t="s">
        <v>204</v>
      </c>
      <c r="AT284" s="142" t="s">
        <v>170</v>
      </c>
      <c r="AU284" s="142" t="s">
        <v>21</v>
      </c>
      <c r="AY284" s="13" t="s">
        <v>169</v>
      </c>
      <c r="BE284" s="143">
        <f t="shared" si="64"/>
        <v>0</v>
      </c>
      <c r="BF284" s="143">
        <f t="shared" si="65"/>
        <v>0</v>
      </c>
      <c r="BG284" s="143">
        <f t="shared" si="66"/>
        <v>0</v>
      </c>
      <c r="BH284" s="143">
        <f t="shared" si="67"/>
        <v>0</v>
      </c>
      <c r="BI284" s="143">
        <f t="shared" si="68"/>
        <v>0</v>
      </c>
      <c r="BJ284" s="13" t="s">
        <v>21</v>
      </c>
      <c r="BK284" s="143">
        <f t="shared" si="69"/>
        <v>0</v>
      </c>
      <c r="BL284" s="13" t="s">
        <v>187</v>
      </c>
      <c r="BM284" s="142" t="s">
        <v>775</v>
      </c>
    </row>
    <row r="285" spans="2:65" s="1" customFormat="1" ht="24.2" customHeight="1">
      <c r="B285" s="28"/>
      <c r="C285" s="130" t="s">
        <v>776</v>
      </c>
      <c r="D285" s="130" t="s">
        <v>170</v>
      </c>
      <c r="E285" s="131" t="s">
        <v>777</v>
      </c>
      <c r="F285" s="132" t="s">
        <v>778</v>
      </c>
      <c r="G285" s="133" t="s">
        <v>390</v>
      </c>
      <c r="H285" s="134">
        <v>182</v>
      </c>
      <c r="I285" s="135"/>
      <c r="J285" s="136">
        <f t="shared" si="60"/>
        <v>0</v>
      </c>
      <c r="K285" s="132" t="s">
        <v>174</v>
      </c>
      <c r="L285" s="137"/>
      <c r="M285" s="138" t="s">
        <v>1</v>
      </c>
      <c r="N285" s="139" t="s">
        <v>47</v>
      </c>
      <c r="P285" s="140">
        <f t="shared" si="61"/>
        <v>0</v>
      </c>
      <c r="Q285" s="140">
        <v>0</v>
      </c>
      <c r="R285" s="140">
        <f t="shared" si="62"/>
        <v>0</v>
      </c>
      <c r="S285" s="140">
        <v>0</v>
      </c>
      <c r="T285" s="141">
        <f t="shared" si="63"/>
        <v>0</v>
      </c>
      <c r="AR285" s="142" t="s">
        <v>185</v>
      </c>
      <c r="AT285" s="142" t="s">
        <v>170</v>
      </c>
      <c r="AU285" s="142" t="s">
        <v>21</v>
      </c>
      <c r="AY285" s="13" t="s">
        <v>169</v>
      </c>
      <c r="BE285" s="143">
        <f t="shared" si="64"/>
        <v>0</v>
      </c>
      <c r="BF285" s="143">
        <f t="shared" si="65"/>
        <v>0</v>
      </c>
      <c r="BG285" s="143">
        <f t="shared" si="66"/>
        <v>0</v>
      </c>
      <c r="BH285" s="143">
        <f t="shared" si="67"/>
        <v>0</v>
      </c>
      <c r="BI285" s="143">
        <f t="shared" si="68"/>
        <v>0</v>
      </c>
      <c r="BJ285" s="13" t="s">
        <v>21</v>
      </c>
      <c r="BK285" s="143">
        <f t="shared" si="69"/>
        <v>0</v>
      </c>
      <c r="BL285" s="13" t="s">
        <v>185</v>
      </c>
      <c r="BM285" s="142" t="s">
        <v>779</v>
      </c>
    </row>
    <row r="286" spans="2:65" s="1" customFormat="1" ht="24.2" customHeight="1">
      <c r="B286" s="28"/>
      <c r="C286" s="130" t="s">
        <v>780</v>
      </c>
      <c r="D286" s="130" t="s">
        <v>170</v>
      </c>
      <c r="E286" s="131" t="s">
        <v>781</v>
      </c>
      <c r="F286" s="132" t="s">
        <v>782</v>
      </c>
      <c r="G286" s="133" t="s">
        <v>390</v>
      </c>
      <c r="H286" s="134">
        <v>94</v>
      </c>
      <c r="I286" s="135"/>
      <c r="J286" s="136">
        <f t="shared" si="60"/>
        <v>0</v>
      </c>
      <c r="K286" s="132" t="s">
        <v>174</v>
      </c>
      <c r="L286" s="137"/>
      <c r="M286" s="138" t="s">
        <v>1</v>
      </c>
      <c r="N286" s="139" t="s">
        <v>47</v>
      </c>
      <c r="P286" s="140">
        <f t="shared" si="61"/>
        <v>0</v>
      </c>
      <c r="Q286" s="140">
        <v>0</v>
      </c>
      <c r="R286" s="140">
        <f t="shared" si="62"/>
        <v>0</v>
      </c>
      <c r="S286" s="140">
        <v>0</v>
      </c>
      <c r="T286" s="141">
        <f t="shared" si="63"/>
        <v>0</v>
      </c>
      <c r="AR286" s="142" t="s">
        <v>185</v>
      </c>
      <c r="AT286" s="142" t="s">
        <v>170</v>
      </c>
      <c r="AU286" s="142" t="s">
        <v>21</v>
      </c>
      <c r="AY286" s="13" t="s">
        <v>169</v>
      </c>
      <c r="BE286" s="143">
        <f t="shared" si="64"/>
        <v>0</v>
      </c>
      <c r="BF286" s="143">
        <f t="shared" si="65"/>
        <v>0</v>
      </c>
      <c r="BG286" s="143">
        <f t="shared" si="66"/>
        <v>0</v>
      </c>
      <c r="BH286" s="143">
        <f t="shared" si="67"/>
        <v>0</v>
      </c>
      <c r="BI286" s="143">
        <f t="shared" si="68"/>
        <v>0</v>
      </c>
      <c r="BJ286" s="13" t="s">
        <v>21</v>
      </c>
      <c r="BK286" s="143">
        <f t="shared" si="69"/>
        <v>0</v>
      </c>
      <c r="BL286" s="13" t="s">
        <v>185</v>
      </c>
      <c r="BM286" s="142" t="s">
        <v>783</v>
      </c>
    </row>
    <row r="287" spans="2:65" s="1" customFormat="1" ht="24.2" customHeight="1">
      <c r="B287" s="28"/>
      <c r="C287" s="130" t="s">
        <v>784</v>
      </c>
      <c r="D287" s="130" t="s">
        <v>170</v>
      </c>
      <c r="E287" s="131" t="s">
        <v>785</v>
      </c>
      <c r="F287" s="132" t="s">
        <v>786</v>
      </c>
      <c r="G287" s="133" t="s">
        <v>390</v>
      </c>
      <c r="H287" s="134">
        <v>26</v>
      </c>
      <c r="I287" s="135"/>
      <c r="J287" s="136">
        <f t="shared" si="60"/>
        <v>0</v>
      </c>
      <c r="K287" s="132" t="s">
        <v>174</v>
      </c>
      <c r="L287" s="137"/>
      <c r="M287" s="138" t="s">
        <v>1</v>
      </c>
      <c r="N287" s="139" t="s">
        <v>47</v>
      </c>
      <c r="P287" s="140">
        <f t="shared" si="61"/>
        <v>0</v>
      </c>
      <c r="Q287" s="140">
        <v>0</v>
      </c>
      <c r="R287" s="140">
        <f t="shared" si="62"/>
        <v>0</v>
      </c>
      <c r="S287" s="140">
        <v>0</v>
      </c>
      <c r="T287" s="141">
        <f t="shared" si="63"/>
        <v>0</v>
      </c>
      <c r="AR287" s="142" t="s">
        <v>185</v>
      </c>
      <c r="AT287" s="142" t="s">
        <v>170</v>
      </c>
      <c r="AU287" s="142" t="s">
        <v>21</v>
      </c>
      <c r="AY287" s="13" t="s">
        <v>169</v>
      </c>
      <c r="BE287" s="143">
        <f t="shared" si="64"/>
        <v>0</v>
      </c>
      <c r="BF287" s="143">
        <f t="shared" si="65"/>
        <v>0</v>
      </c>
      <c r="BG287" s="143">
        <f t="shared" si="66"/>
        <v>0</v>
      </c>
      <c r="BH287" s="143">
        <f t="shared" si="67"/>
        <v>0</v>
      </c>
      <c r="BI287" s="143">
        <f t="shared" si="68"/>
        <v>0</v>
      </c>
      <c r="BJ287" s="13" t="s">
        <v>21</v>
      </c>
      <c r="BK287" s="143">
        <f t="shared" si="69"/>
        <v>0</v>
      </c>
      <c r="BL287" s="13" t="s">
        <v>185</v>
      </c>
      <c r="BM287" s="142" t="s">
        <v>787</v>
      </c>
    </row>
    <row r="288" spans="2:65" s="1" customFormat="1" ht="33" customHeight="1">
      <c r="B288" s="28"/>
      <c r="C288" s="130" t="s">
        <v>788</v>
      </c>
      <c r="D288" s="130" t="s">
        <v>170</v>
      </c>
      <c r="E288" s="131" t="s">
        <v>789</v>
      </c>
      <c r="F288" s="132" t="s">
        <v>790</v>
      </c>
      <c r="G288" s="133" t="s">
        <v>390</v>
      </c>
      <c r="H288" s="134">
        <v>24</v>
      </c>
      <c r="I288" s="135"/>
      <c r="J288" s="136">
        <f t="shared" si="60"/>
        <v>0</v>
      </c>
      <c r="K288" s="132" t="s">
        <v>174</v>
      </c>
      <c r="L288" s="137"/>
      <c r="M288" s="138" t="s">
        <v>1</v>
      </c>
      <c r="N288" s="139" t="s">
        <v>47</v>
      </c>
      <c r="P288" s="140">
        <f t="shared" si="61"/>
        <v>0</v>
      </c>
      <c r="Q288" s="140">
        <v>0</v>
      </c>
      <c r="R288" s="140">
        <f t="shared" si="62"/>
        <v>0</v>
      </c>
      <c r="S288" s="140">
        <v>0</v>
      </c>
      <c r="T288" s="141">
        <f t="shared" si="63"/>
        <v>0</v>
      </c>
      <c r="AR288" s="142" t="s">
        <v>185</v>
      </c>
      <c r="AT288" s="142" t="s">
        <v>170</v>
      </c>
      <c r="AU288" s="142" t="s">
        <v>21</v>
      </c>
      <c r="AY288" s="13" t="s">
        <v>169</v>
      </c>
      <c r="BE288" s="143">
        <f t="shared" si="64"/>
        <v>0</v>
      </c>
      <c r="BF288" s="143">
        <f t="shared" si="65"/>
        <v>0</v>
      </c>
      <c r="BG288" s="143">
        <f t="shared" si="66"/>
        <v>0</v>
      </c>
      <c r="BH288" s="143">
        <f t="shared" si="67"/>
        <v>0</v>
      </c>
      <c r="BI288" s="143">
        <f t="shared" si="68"/>
        <v>0</v>
      </c>
      <c r="BJ288" s="13" t="s">
        <v>21</v>
      </c>
      <c r="BK288" s="143">
        <f t="shared" si="69"/>
        <v>0</v>
      </c>
      <c r="BL288" s="13" t="s">
        <v>185</v>
      </c>
      <c r="BM288" s="142" t="s">
        <v>791</v>
      </c>
    </row>
    <row r="289" spans="2:65" s="1" customFormat="1" ht="33" customHeight="1">
      <c r="B289" s="28"/>
      <c r="C289" s="130" t="s">
        <v>792</v>
      </c>
      <c r="D289" s="130" t="s">
        <v>170</v>
      </c>
      <c r="E289" s="131" t="s">
        <v>793</v>
      </c>
      <c r="F289" s="132" t="s">
        <v>794</v>
      </c>
      <c r="G289" s="133" t="s">
        <v>390</v>
      </c>
      <c r="H289" s="134">
        <v>24</v>
      </c>
      <c r="I289" s="135"/>
      <c r="J289" s="136">
        <f t="shared" si="60"/>
        <v>0</v>
      </c>
      <c r="K289" s="132" t="s">
        <v>174</v>
      </c>
      <c r="L289" s="137"/>
      <c r="M289" s="138" t="s">
        <v>1</v>
      </c>
      <c r="N289" s="139" t="s">
        <v>47</v>
      </c>
      <c r="P289" s="140">
        <f t="shared" si="61"/>
        <v>0</v>
      </c>
      <c r="Q289" s="140">
        <v>0</v>
      </c>
      <c r="R289" s="140">
        <f t="shared" si="62"/>
        <v>0</v>
      </c>
      <c r="S289" s="140">
        <v>0</v>
      </c>
      <c r="T289" s="141">
        <f t="shared" si="63"/>
        <v>0</v>
      </c>
      <c r="AR289" s="142" t="s">
        <v>185</v>
      </c>
      <c r="AT289" s="142" t="s">
        <v>170</v>
      </c>
      <c r="AU289" s="142" t="s">
        <v>21</v>
      </c>
      <c r="AY289" s="13" t="s">
        <v>169</v>
      </c>
      <c r="BE289" s="143">
        <f t="shared" si="64"/>
        <v>0</v>
      </c>
      <c r="BF289" s="143">
        <f t="shared" si="65"/>
        <v>0</v>
      </c>
      <c r="BG289" s="143">
        <f t="shared" si="66"/>
        <v>0</v>
      </c>
      <c r="BH289" s="143">
        <f t="shared" si="67"/>
        <v>0</v>
      </c>
      <c r="BI289" s="143">
        <f t="shared" si="68"/>
        <v>0</v>
      </c>
      <c r="BJ289" s="13" t="s">
        <v>21</v>
      </c>
      <c r="BK289" s="143">
        <f t="shared" si="69"/>
        <v>0</v>
      </c>
      <c r="BL289" s="13" t="s">
        <v>185</v>
      </c>
      <c r="BM289" s="142" t="s">
        <v>795</v>
      </c>
    </row>
    <row r="290" spans="2:65" s="1" customFormat="1" ht="24.2" customHeight="1">
      <c r="B290" s="28"/>
      <c r="C290" s="130" t="s">
        <v>796</v>
      </c>
      <c r="D290" s="130" t="s">
        <v>170</v>
      </c>
      <c r="E290" s="131" t="s">
        <v>797</v>
      </c>
      <c r="F290" s="132" t="s">
        <v>798</v>
      </c>
      <c r="G290" s="133" t="s">
        <v>390</v>
      </c>
      <c r="H290" s="134">
        <v>18</v>
      </c>
      <c r="I290" s="135"/>
      <c r="J290" s="136">
        <f t="shared" si="60"/>
        <v>0</v>
      </c>
      <c r="K290" s="132" t="s">
        <v>174</v>
      </c>
      <c r="L290" s="137"/>
      <c r="M290" s="138" t="s">
        <v>1</v>
      </c>
      <c r="N290" s="139" t="s">
        <v>47</v>
      </c>
      <c r="P290" s="140">
        <f t="shared" si="61"/>
        <v>0</v>
      </c>
      <c r="Q290" s="140">
        <v>0</v>
      </c>
      <c r="R290" s="140">
        <f t="shared" si="62"/>
        <v>0</v>
      </c>
      <c r="S290" s="140">
        <v>0</v>
      </c>
      <c r="T290" s="141">
        <f t="shared" si="63"/>
        <v>0</v>
      </c>
      <c r="AR290" s="142" t="s">
        <v>185</v>
      </c>
      <c r="AT290" s="142" t="s">
        <v>170</v>
      </c>
      <c r="AU290" s="142" t="s">
        <v>21</v>
      </c>
      <c r="AY290" s="13" t="s">
        <v>169</v>
      </c>
      <c r="BE290" s="143">
        <f t="shared" si="64"/>
        <v>0</v>
      </c>
      <c r="BF290" s="143">
        <f t="shared" si="65"/>
        <v>0</v>
      </c>
      <c r="BG290" s="143">
        <f t="shared" si="66"/>
        <v>0</v>
      </c>
      <c r="BH290" s="143">
        <f t="shared" si="67"/>
        <v>0</v>
      </c>
      <c r="BI290" s="143">
        <f t="shared" si="68"/>
        <v>0</v>
      </c>
      <c r="BJ290" s="13" t="s">
        <v>21</v>
      </c>
      <c r="BK290" s="143">
        <f t="shared" si="69"/>
        <v>0</v>
      </c>
      <c r="BL290" s="13" t="s">
        <v>185</v>
      </c>
      <c r="BM290" s="142" t="s">
        <v>799</v>
      </c>
    </row>
    <row r="291" spans="2:65" s="1" customFormat="1" ht="101.25" customHeight="1">
      <c r="B291" s="28"/>
      <c r="C291" s="144" t="s">
        <v>800</v>
      </c>
      <c r="D291" s="144" t="s">
        <v>182</v>
      </c>
      <c r="E291" s="145" t="s">
        <v>801</v>
      </c>
      <c r="F291" s="146" t="s">
        <v>802</v>
      </c>
      <c r="G291" s="147" t="s">
        <v>173</v>
      </c>
      <c r="H291" s="148">
        <v>1</v>
      </c>
      <c r="I291" s="149"/>
      <c r="J291" s="150">
        <f t="shared" si="60"/>
        <v>0</v>
      </c>
      <c r="K291" s="146" t="s">
        <v>174</v>
      </c>
      <c r="L291" s="28"/>
      <c r="M291" s="151" t="s">
        <v>1</v>
      </c>
      <c r="N291" s="152" t="s">
        <v>47</v>
      </c>
      <c r="P291" s="140">
        <f t="shared" si="61"/>
        <v>0</v>
      </c>
      <c r="Q291" s="140">
        <v>0</v>
      </c>
      <c r="R291" s="140">
        <f t="shared" si="62"/>
        <v>0</v>
      </c>
      <c r="S291" s="140">
        <v>0</v>
      </c>
      <c r="T291" s="141">
        <f t="shared" si="63"/>
        <v>0</v>
      </c>
      <c r="AR291" s="142" t="s">
        <v>185</v>
      </c>
      <c r="AT291" s="142" t="s">
        <v>182</v>
      </c>
      <c r="AU291" s="142" t="s">
        <v>21</v>
      </c>
      <c r="AY291" s="13" t="s">
        <v>169</v>
      </c>
      <c r="BE291" s="143">
        <f t="shared" si="64"/>
        <v>0</v>
      </c>
      <c r="BF291" s="143">
        <f t="shared" si="65"/>
        <v>0</v>
      </c>
      <c r="BG291" s="143">
        <f t="shared" si="66"/>
        <v>0</v>
      </c>
      <c r="BH291" s="143">
        <f t="shared" si="67"/>
        <v>0</v>
      </c>
      <c r="BI291" s="143">
        <f t="shared" si="68"/>
        <v>0</v>
      </c>
      <c r="BJ291" s="13" t="s">
        <v>21</v>
      </c>
      <c r="BK291" s="143">
        <f t="shared" si="69"/>
        <v>0</v>
      </c>
      <c r="BL291" s="13" t="s">
        <v>185</v>
      </c>
      <c r="BM291" s="142" t="s">
        <v>803</v>
      </c>
    </row>
    <row r="292" spans="2:65" s="1" customFormat="1" ht="24.2" customHeight="1">
      <c r="B292" s="28"/>
      <c r="C292" s="144" t="s">
        <v>804</v>
      </c>
      <c r="D292" s="144" t="s">
        <v>182</v>
      </c>
      <c r="E292" s="145" t="s">
        <v>805</v>
      </c>
      <c r="F292" s="146" t="s">
        <v>806</v>
      </c>
      <c r="G292" s="147" t="s">
        <v>173</v>
      </c>
      <c r="H292" s="148">
        <v>1</v>
      </c>
      <c r="I292" s="149"/>
      <c r="J292" s="150">
        <f t="shared" si="60"/>
        <v>0</v>
      </c>
      <c r="K292" s="146" t="s">
        <v>174</v>
      </c>
      <c r="L292" s="28"/>
      <c r="M292" s="151" t="s">
        <v>1</v>
      </c>
      <c r="N292" s="152" t="s">
        <v>47</v>
      </c>
      <c r="P292" s="140">
        <f t="shared" si="61"/>
        <v>0</v>
      </c>
      <c r="Q292" s="140">
        <v>0</v>
      </c>
      <c r="R292" s="140">
        <f t="shared" si="62"/>
        <v>0</v>
      </c>
      <c r="S292" s="140">
        <v>0</v>
      </c>
      <c r="T292" s="141">
        <f t="shared" si="63"/>
        <v>0</v>
      </c>
      <c r="AR292" s="142" t="s">
        <v>185</v>
      </c>
      <c r="AT292" s="142" t="s">
        <v>182</v>
      </c>
      <c r="AU292" s="142" t="s">
        <v>21</v>
      </c>
      <c r="AY292" s="13" t="s">
        <v>169</v>
      </c>
      <c r="BE292" s="143">
        <f t="shared" si="64"/>
        <v>0</v>
      </c>
      <c r="BF292" s="143">
        <f t="shared" si="65"/>
        <v>0</v>
      </c>
      <c r="BG292" s="143">
        <f t="shared" si="66"/>
        <v>0</v>
      </c>
      <c r="BH292" s="143">
        <f t="shared" si="67"/>
        <v>0</v>
      </c>
      <c r="BI292" s="143">
        <f t="shared" si="68"/>
        <v>0</v>
      </c>
      <c r="BJ292" s="13" t="s">
        <v>21</v>
      </c>
      <c r="BK292" s="143">
        <f t="shared" si="69"/>
        <v>0</v>
      </c>
      <c r="BL292" s="13" t="s">
        <v>185</v>
      </c>
      <c r="BM292" s="142" t="s">
        <v>807</v>
      </c>
    </row>
    <row r="293" spans="2:65" s="1" customFormat="1" ht="49.15" customHeight="1">
      <c r="B293" s="28"/>
      <c r="C293" s="144" t="s">
        <v>808</v>
      </c>
      <c r="D293" s="144" t="s">
        <v>182</v>
      </c>
      <c r="E293" s="145" t="s">
        <v>809</v>
      </c>
      <c r="F293" s="146" t="s">
        <v>810</v>
      </c>
      <c r="G293" s="147" t="s">
        <v>173</v>
      </c>
      <c r="H293" s="148">
        <v>1</v>
      </c>
      <c r="I293" s="149"/>
      <c r="J293" s="150">
        <f t="shared" si="60"/>
        <v>0</v>
      </c>
      <c r="K293" s="146" t="s">
        <v>174</v>
      </c>
      <c r="L293" s="28"/>
      <c r="M293" s="151" t="s">
        <v>1</v>
      </c>
      <c r="N293" s="152" t="s">
        <v>47</v>
      </c>
      <c r="P293" s="140">
        <f t="shared" si="61"/>
        <v>0</v>
      </c>
      <c r="Q293" s="140">
        <v>0</v>
      </c>
      <c r="R293" s="140">
        <f t="shared" si="62"/>
        <v>0</v>
      </c>
      <c r="S293" s="140">
        <v>0</v>
      </c>
      <c r="T293" s="141">
        <f t="shared" si="63"/>
        <v>0</v>
      </c>
      <c r="AR293" s="142" t="s">
        <v>185</v>
      </c>
      <c r="AT293" s="142" t="s">
        <v>182</v>
      </c>
      <c r="AU293" s="142" t="s">
        <v>21</v>
      </c>
      <c r="AY293" s="13" t="s">
        <v>169</v>
      </c>
      <c r="BE293" s="143">
        <f t="shared" si="64"/>
        <v>0</v>
      </c>
      <c r="BF293" s="143">
        <f t="shared" si="65"/>
        <v>0</v>
      </c>
      <c r="BG293" s="143">
        <f t="shared" si="66"/>
        <v>0</v>
      </c>
      <c r="BH293" s="143">
        <f t="shared" si="67"/>
        <v>0</v>
      </c>
      <c r="BI293" s="143">
        <f t="shared" si="68"/>
        <v>0</v>
      </c>
      <c r="BJ293" s="13" t="s">
        <v>21</v>
      </c>
      <c r="BK293" s="143">
        <f t="shared" si="69"/>
        <v>0</v>
      </c>
      <c r="BL293" s="13" t="s">
        <v>185</v>
      </c>
      <c r="BM293" s="142" t="s">
        <v>811</v>
      </c>
    </row>
    <row r="294" spans="2:65" s="1" customFormat="1" ht="33" customHeight="1">
      <c r="B294" s="28"/>
      <c r="C294" s="144" t="s">
        <v>812</v>
      </c>
      <c r="D294" s="144" t="s">
        <v>182</v>
      </c>
      <c r="E294" s="145" t="s">
        <v>813</v>
      </c>
      <c r="F294" s="146" t="s">
        <v>814</v>
      </c>
      <c r="G294" s="147" t="s">
        <v>815</v>
      </c>
      <c r="H294" s="148">
        <v>40</v>
      </c>
      <c r="I294" s="149"/>
      <c r="J294" s="150">
        <f t="shared" si="60"/>
        <v>0</v>
      </c>
      <c r="K294" s="146" t="s">
        <v>174</v>
      </c>
      <c r="L294" s="28"/>
      <c r="M294" s="151" t="s">
        <v>1</v>
      </c>
      <c r="N294" s="152" t="s">
        <v>47</v>
      </c>
      <c r="P294" s="140">
        <f t="shared" si="61"/>
        <v>0</v>
      </c>
      <c r="Q294" s="140">
        <v>0</v>
      </c>
      <c r="R294" s="140">
        <f t="shared" si="62"/>
        <v>0</v>
      </c>
      <c r="S294" s="140">
        <v>0</v>
      </c>
      <c r="T294" s="141">
        <f t="shared" si="63"/>
        <v>0</v>
      </c>
      <c r="AR294" s="142" t="s">
        <v>185</v>
      </c>
      <c r="AT294" s="142" t="s">
        <v>182</v>
      </c>
      <c r="AU294" s="142" t="s">
        <v>21</v>
      </c>
      <c r="AY294" s="13" t="s">
        <v>169</v>
      </c>
      <c r="BE294" s="143">
        <f t="shared" si="64"/>
        <v>0</v>
      </c>
      <c r="BF294" s="143">
        <f t="shared" si="65"/>
        <v>0</v>
      </c>
      <c r="BG294" s="143">
        <f t="shared" si="66"/>
        <v>0</v>
      </c>
      <c r="BH294" s="143">
        <f t="shared" si="67"/>
        <v>0</v>
      </c>
      <c r="BI294" s="143">
        <f t="shared" si="68"/>
        <v>0</v>
      </c>
      <c r="BJ294" s="13" t="s">
        <v>21</v>
      </c>
      <c r="BK294" s="143">
        <f t="shared" si="69"/>
        <v>0</v>
      </c>
      <c r="BL294" s="13" t="s">
        <v>185</v>
      </c>
      <c r="BM294" s="142" t="s">
        <v>816</v>
      </c>
    </row>
    <row r="295" spans="2:65" s="1" customFormat="1" ht="49.15" customHeight="1">
      <c r="B295" s="28"/>
      <c r="C295" s="130" t="s">
        <v>817</v>
      </c>
      <c r="D295" s="130" t="s">
        <v>170</v>
      </c>
      <c r="E295" s="131" t="s">
        <v>818</v>
      </c>
      <c r="F295" s="132" t="s">
        <v>819</v>
      </c>
      <c r="G295" s="133" t="s">
        <v>390</v>
      </c>
      <c r="H295" s="134">
        <v>590</v>
      </c>
      <c r="I295" s="135"/>
      <c r="J295" s="136">
        <f t="shared" si="60"/>
        <v>0</v>
      </c>
      <c r="K295" s="132" t="s">
        <v>174</v>
      </c>
      <c r="L295" s="137"/>
      <c r="M295" s="138" t="s">
        <v>1</v>
      </c>
      <c r="N295" s="139" t="s">
        <v>47</v>
      </c>
      <c r="P295" s="140">
        <f t="shared" si="61"/>
        <v>0</v>
      </c>
      <c r="Q295" s="140">
        <v>0</v>
      </c>
      <c r="R295" s="140">
        <f t="shared" si="62"/>
        <v>0</v>
      </c>
      <c r="S295" s="140">
        <v>0</v>
      </c>
      <c r="T295" s="141">
        <f t="shared" si="63"/>
        <v>0</v>
      </c>
      <c r="AR295" s="142" t="s">
        <v>185</v>
      </c>
      <c r="AT295" s="142" t="s">
        <v>170</v>
      </c>
      <c r="AU295" s="142" t="s">
        <v>21</v>
      </c>
      <c r="AY295" s="13" t="s">
        <v>169</v>
      </c>
      <c r="BE295" s="143">
        <f t="shared" si="64"/>
        <v>0</v>
      </c>
      <c r="BF295" s="143">
        <f t="shared" si="65"/>
        <v>0</v>
      </c>
      <c r="BG295" s="143">
        <f t="shared" si="66"/>
        <v>0</v>
      </c>
      <c r="BH295" s="143">
        <f t="shared" si="67"/>
        <v>0</v>
      </c>
      <c r="BI295" s="143">
        <f t="shared" si="68"/>
        <v>0</v>
      </c>
      <c r="BJ295" s="13" t="s">
        <v>21</v>
      </c>
      <c r="BK295" s="143">
        <f t="shared" si="69"/>
        <v>0</v>
      </c>
      <c r="BL295" s="13" t="s">
        <v>185</v>
      </c>
      <c r="BM295" s="142" t="s">
        <v>820</v>
      </c>
    </row>
    <row r="296" spans="2:65" s="1" customFormat="1" ht="37.9" customHeight="1">
      <c r="B296" s="28"/>
      <c r="C296" s="144" t="s">
        <v>821</v>
      </c>
      <c r="D296" s="144" t="s">
        <v>182</v>
      </c>
      <c r="E296" s="145" t="s">
        <v>822</v>
      </c>
      <c r="F296" s="146" t="s">
        <v>823</v>
      </c>
      <c r="G296" s="147" t="s">
        <v>815</v>
      </c>
      <c r="H296" s="148">
        <v>40</v>
      </c>
      <c r="I296" s="149"/>
      <c r="J296" s="150">
        <f t="shared" si="60"/>
        <v>0</v>
      </c>
      <c r="K296" s="146" t="s">
        <v>174</v>
      </c>
      <c r="L296" s="28"/>
      <c r="M296" s="151" t="s">
        <v>1</v>
      </c>
      <c r="N296" s="152" t="s">
        <v>47</v>
      </c>
      <c r="P296" s="140">
        <f t="shared" si="61"/>
        <v>0</v>
      </c>
      <c r="Q296" s="140">
        <v>0</v>
      </c>
      <c r="R296" s="140">
        <f t="shared" si="62"/>
        <v>0</v>
      </c>
      <c r="S296" s="140">
        <v>0</v>
      </c>
      <c r="T296" s="141">
        <f t="shared" si="63"/>
        <v>0</v>
      </c>
      <c r="AR296" s="142" t="s">
        <v>185</v>
      </c>
      <c r="AT296" s="142" t="s">
        <v>182</v>
      </c>
      <c r="AU296" s="142" t="s">
        <v>21</v>
      </c>
      <c r="AY296" s="13" t="s">
        <v>169</v>
      </c>
      <c r="BE296" s="143">
        <f t="shared" si="64"/>
        <v>0</v>
      </c>
      <c r="BF296" s="143">
        <f t="shared" si="65"/>
        <v>0</v>
      </c>
      <c r="BG296" s="143">
        <f t="shared" si="66"/>
        <v>0</v>
      </c>
      <c r="BH296" s="143">
        <f t="shared" si="67"/>
        <v>0</v>
      </c>
      <c r="BI296" s="143">
        <f t="shared" si="68"/>
        <v>0</v>
      </c>
      <c r="BJ296" s="13" t="s">
        <v>21</v>
      </c>
      <c r="BK296" s="143">
        <f t="shared" si="69"/>
        <v>0</v>
      </c>
      <c r="BL296" s="13" t="s">
        <v>185</v>
      </c>
      <c r="BM296" s="142" t="s">
        <v>824</v>
      </c>
    </row>
    <row r="297" spans="2:65" s="1" customFormat="1" ht="24.2" customHeight="1">
      <c r="B297" s="28"/>
      <c r="C297" s="144" t="s">
        <v>825</v>
      </c>
      <c r="D297" s="144" t="s">
        <v>182</v>
      </c>
      <c r="E297" s="145" t="s">
        <v>826</v>
      </c>
      <c r="F297" s="146" t="s">
        <v>827</v>
      </c>
      <c r="G297" s="147" t="s">
        <v>173</v>
      </c>
      <c r="H297" s="148">
        <v>1</v>
      </c>
      <c r="I297" s="149"/>
      <c r="J297" s="150">
        <f t="shared" si="60"/>
        <v>0</v>
      </c>
      <c r="K297" s="146" t="s">
        <v>174</v>
      </c>
      <c r="L297" s="28"/>
      <c r="M297" s="151" t="s">
        <v>1</v>
      </c>
      <c r="N297" s="152" t="s">
        <v>47</v>
      </c>
      <c r="P297" s="140">
        <f t="shared" si="61"/>
        <v>0</v>
      </c>
      <c r="Q297" s="140">
        <v>0</v>
      </c>
      <c r="R297" s="140">
        <f t="shared" si="62"/>
        <v>0</v>
      </c>
      <c r="S297" s="140">
        <v>0</v>
      </c>
      <c r="T297" s="141">
        <f t="shared" si="63"/>
        <v>0</v>
      </c>
      <c r="AR297" s="142" t="s">
        <v>185</v>
      </c>
      <c r="AT297" s="142" t="s">
        <v>182</v>
      </c>
      <c r="AU297" s="142" t="s">
        <v>21</v>
      </c>
      <c r="AY297" s="13" t="s">
        <v>169</v>
      </c>
      <c r="BE297" s="143">
        <f t="shared" si="64"/>
        <v>0</v>
      </c>
      <c r="BF297" s="143">
        <f t="shared" si="65"/>
        <v>0</v>
      </c>
      <c r="BG297" s="143">
        <f t="shared" si="66"/>
        <v>0</v>
      </c>
      <c r="BH297" s="143">
        <f t="shared" si="67"/>
        <v>0</v>
      </c>
      <c r="BI297" s="143">
        <f t="shared" si="68"/>
        <v>0</v>
      </c>
      <c r="BJ297" s="13" t="s">
        <v>21</v>
      </c>
      <c r="BK297" s="143">
        <f t="shared" si="69"/>
        <v>0</v>
      </c>
      <c r="BL297" s="13" t="s">
        <v>185</v>
      </c>
      <c r="BM297" s="142" t="s">
        <v>828</v>
      </c>
    </row>
    <row r="298" spans="2:65" s="1" customFormat="1" ht="37.9" customHeight="1">
      <c r="B298" s="28"/>
      <c r="C298" s="144" t="s">
        <v>829</v>
      </c>
      <c r="D298" s="144" t="s">
        <v>182</v>
      </c>
      <c r="E298" s="145" t="s">
        <v>830</v>
      </c>
      <c r="F298" s="146" t="s">
        <v>831</v>
      </c>
      <c r="G298" s="147" t="s">
        <v>390</v>
      </c>
      <c r="H298" s="148">
        <v>276</v>
      </c>
      <c r="I298" s="149"/>
      <c r="J298" s="150">
        <f t="shared" si="60"/>
        <v>0</v>
      </c>
      <c r="K298" s="146" t="s">
        <v>174</v>
      </c>
      <c r="L298" s="28"/>
      <c r="M298" s="151" t="s">
        <v>1</v>
      </c>
      <c r="N298" s="152" t="s">
        <v>47</v>
      </c>
      <c r="P298" s="140">
        <f t="shared" si="61"/>
        <v>0</v>
      </c>
      <c r="Q298" s="140">
        <v>0</v>
      </c>
      <c r="R298" s="140">
        <f t="shared" si="62"/>
        <v>0</v>
      </c>
      <c r="S298" s="140">
        <v>0</v>
      </c>
      <c r="T298" s="141">
        <f t="shared" si="63"/>
        <v>0</v>
      </c>
      <c r="AR298" s="142" t="s">
        <v>185</v>
      </c>
      <c r="AT298" s="142" t="s">
        <v>182</v>
      </c>
      <c r="AU298" s="142" t="s">
        <v>21</v>
      </c>
      <c r="AY298" s="13" t="s">
        <v>169</v>
      </c>
      <c r="BE298" s="143">
        <f t="shared" si="64"/>
        <v>0</v>
      </c>
      <c r="BF298" s="143">
        <f t="shared" si="65"/>
        <v>0</v>
      </c>
      <c r="BG298" s="143">
        <f t="shared" si="66"/>
        <v>0</v>
      </c>
      <c r="BH298" s="143">
        <f t="shared" si="67"/>
        <v>0</v>
      </c>
      <c r="BI298" s="143">
        <f t="shared" si="68"/>
        <v>0</v>
      </c>
      <c r="BJ298" s="13" t="s">
        <v>21</v>
      </c>
      <c r="BK298" s="143">
        <f t="shared" si="69"/>
        <v>0</v>
      </c>
      <c r="BL298" s="13" t="s">
        <v>185</v>
      </c>
      <c r="BM298" s="142" t="s">
        <v>832</v>
      </c>
    </row>
    <row r="299" spans="2:65" s="1" customFormat="1" ht="66.75" customHeight="1">
      <c r="B299" s="28"/>
      <c r="C299" s="144" t="s">
        <v>833</v>
      </c>
      <c r="D299" s="144" t="s">
        <v>182</v>
      </c>
      <c r="E299" s="145" t="s">
        <v>834</v>
      </c>
      <c r="F299" s="146" t="s">
        <v>835</v>
      </c>
      <c r="G299" s="147" t="s">
        <v>390</v>
      </c>
      <c r="H299" s="148">
        <v>590</v>
      </c>
      <c r="I299" s="149"/>
      <c r="J299" s="150">
        <f t="shared" si="60"/>
        <v>0</v>
      </c>
      <c r="K299" s="146" t="s">
        <v>174</v>
      </c>
      <c r="L299" s="28"/>
      <c r="M299" s="151" t="s">
        <v>1</v>
      </c>
      <c r="N299" s="152" t="s">
        <v>47</v>
      </c>
      <c r="P299" s="140">
        <f t="shared" si="61"/>
        <v>0</v>
      </c>
      <c r="Q299" s="140">
        <v>0</v>
      </c>
      <c r="R299" s="140">
        <f t="shared" si="62"/>
        <v>0</v>
      </c>
      <c r="S299" s="140">
        <v>0</v>
      </c>
      <c r="T299" s="141">
        <f t="shared" si="63"/>
        <v>0</v>
      </c>
      <c r="AR299" s="142" t="s">
        <v>185</v>
      </c>
      <c r="AT299" s="142" t="s">
        <v>182</v>
      </c>
      <c r="AU299" s="142" t="s">
        <v>21</v>
      </c>
      <c r="AY299" s="13" t="s">
        <v>169</v>
      </c>
      <c r="BE299" s="143">
        <f t="shared" si="64"/>
        <v>0</v>
      </c>
      <c r="BF299" s="143">
        <f t="shared" si="65"/>
        <v>0</v>
      </c>
      <c r="BG299" s="143">
        <f t="shared" si="66"/>
        <v>0</v>
      </c>
      <c r="BH299" s="143">
        <f t="shared" si="67"/>
        <v>0</v>
      </c>
      <c r="BI299" s="143">
        <f t="shared" si="68"/>
        <v>0</v>
      </c>
      <c r="BJ299" s="13" t="s">
        <v>21</v>
      </c>
      <c r="BK299" s="143">
        <f t="shared" si="69"/>
        <v>0</v>
      </c>
      <c r="BL299" s="13" t="s">
        <v>185</v>
      </c>
      <c r="BM299" s="142" t="s">
        <v>836</v>
      </c>
    </row>
    <row r="300" spans="2:65" s="1" customFormat="1" ht="44.25" customHeight="1">
      <c r="B300" s="28"/>
      <c r="C300" s="144" t="s">
        <v>837</v>
      </c>
      <c r="D300" s="144" t="s">
        <v>182</v>
      </c>
      <c r="E300" s="145" t="s">
        <v>838</v>
      </c>
      <c r="F300" s="146" t="s">
        <v>839</v>
      </c>
      <c r="G300" s="147" t="s">
        <v>840</v>
      </c>
      <c r="H300" s="148">
        <v>25</v>
      </c>
      <c r="I300" s="149"/>
      <c r="J300" s="150">
        <f t="shared" si="60"/>
        <v>0</v>
      </c>
      <c r="K300" s="146" t="s">
        <v>174</v>
      </c>
      <c r="L300" s="28"/>
      <c r="M300" s="151" t="s">
        <v>1</v>
      </c>
      <c r="N300" s="152" t="s">
        <v>47</v>
      </c>
      <c r="P300" s="140">
        <f t="shared" si="61"/>
        <v>0</v>
      </c>
      <c r="Q300" s="140">
        <v>0</v>
      </c>
      <c r="R300" s="140">
        <f t="shared" si="62"/>
        <v>0</v>
      </c>
      <c r="S300" s="140">
        <v>0</v>
      </c>
      <c r="T300" s="141">
        <f t="shared" si="63"/>
        <v>0</v>
      </c>
      <c r="AR300" s="142" t="s">
        <v>185</v>
      </c>
      <c r="AT300" s="142" t="s">
        <v>182</v>
      </c>
      <c r="AU300" s="142" t="s">
        <v>21</v>
      </c>
      <c r="AY300" s="13" t="s">
        <v>169</v>
      </c>
      <c r="BE300" s="143">
        <f t="shared" si="64"/>
        <v>0</v>
      </c>
      <c r="BF300" s="143">
        <f t="shared" si="65"/>
        <v>0</v>
      </c>
      <c r="BG300" s="143">
        <f t="shared" si="66"/>
        <v>0</v>
      </c>
      <c r="BH300" s="143">
        <f t="shared" si="67"/>
        <v>0</v>
      </c>
      <c r="BI300" s="143">
        <f t="shared" si="68"/>
        <v>0</v>
      </c>
      <c r="BJ300" s="13" t="s">
        <v>21</v>
      </c>
      <c r="BK300" s="143">
        <f t="shared" si="69"/>
        <v>0</v>
      </c>
      <c r="BL300" s="13" t="s">
        <v>185</v>
      </c>
      <c r="BM300" s="142" t="s">
        <v>841</v>
      </c>
    </row>
    <row r="301" spans="2:65" s="1" customFormat="1" ht="44.25" customHeight="1">
      <c r="B301" s="28"/>
      <c r="C301" s="144" t="s">
        <v>842</v>
      </c>
      <c r="D301" s="144" t="s">
        <v>182</v>
      </c>
      <c r="E301" s="145" t="s">
        <v>843</v>
      </c>
      <c r="F301" s="146" t="s">
        <v>844</v>
      </c>
      <c r="G301" s="147" t="s">
        <v>840</v>
      </c>
      <c r="H301" s="148">
        <v>4</v>
      </c>
      <c r="I301" s="149"/>
      <c r="J301" s="150">
        <f t="shared" si="60"/>
        <v>0</v>
      </c>
      <c r="K301" s="146" t="s">
        <v>174</v>
      </c>
      <c r="L301" s="28"/>
      <c r="M301" s="151" t="s">
        <v>1</v>
      </c>
      <c r="N301" s="152" t="s">
        <v>47</v>
      </c>
      <c r="P301" s="140">
        <f t="shared" si="61"/>
        <v>0</v>
      </c>
      <c r="Q301" s="140">
        <v>0</v>
      </c>
      <c r="R301" s="140">
        <f t="shared" si="62"/>
        <v>0</v>
      </c>
      <c r="S301" s="140">
        <v>0</v>
      </c>
      <c r="T301" s="141">
        <f t="shared" si="63"/>
        <v>0</v>
      </c>
      <c r="AR301" s="142" t="s">
        <v>185</v>
      </c>
      <c r="AT301" s="142" t="s">
        <v>182</v>
      </c>
      <c r="AU301" s="142" t="s">
        <v>21</v>
      </c>
      <c r="AY301" s="13" t="s">
        <v>169</v>
      </c>
      <c r="BE301" s="143">
        <f t="shared" si="64"/>
        <v>0</v>
      </c>
      <c r="BF301" s="143">
        <f t="shared" si="65"/>
        <v>0</v>
      </c>
      <c r="BG301" s="143">
        <f t="shared" si="66"/>
        <v>0</v>
      </c>
      <c r="BH301" s="143">
        <f t="shared" si="67"/>
        <v>0</v>
      </c>
      <c r="BI301" s="143">
        <f t="shared" si="68"/>
        <v>0</v>
      </c>
      <c r="BJ301" s="13" t="s">
        <v>21</v>
      </c>
      <c r="BK301" s="143">
        <f t="shared" si="69"/>
        <v>0</v>
      </c>
      <c r="BL301" s="13" t="s">
        <v>185</v>
      </c>
      <c r="BM301" s="142" t="s">
        <v>845</v>
      </c>
    </row>
    <row r="302" spans="2:65" s="1" customFormat="1" ht="16.5" customHeight="1">
      <c r="B302" s="28"/>
      <c r="C302" s="144" t="s">
        <v>846</v>
      </c>
      <c r="D302" s="144" t="s">
        <v>182</v>
      </c>
      <c r="E302" s="145" t="s">
        <v>847</v>
      </c>
      <c r="F302" s="146" t="s">
        <v>848</v>
      </c>
      <c r="G302" s="147" t="s">
        <v>173</v>
      </c>
      <c r="H302" s="148">
        <v>36</v>
      </c>
      <c r="I302" s="149"/>
      <c r="J302" s="150">
        <f t="shared" si="60"/>
        <v>0</v>
      </c>
      <c r="K302" s="146" t="s">
        <v>174</v>
      </c>
      <c r="L302" s="28"/>
      <c r="M302" s="151" t="s">
        <v>1</v>
      </c>
      <c r="N302" s="152" t="s">
        <v>47</v>
      </c>
      <c r="P302" s="140">
        <f t="shared" si="61"/>
        <v>0</v>
      </c>
      <c r="Q302" s="140">
        <v>0</v>
      </c>
      <c r="R302" s="140">
        <f t="shared" si="62"/>
        <v>0</v>
      </c>
      <c r="S302" s="140">
        <v>0</v>
      </c>
      <c r="T302" s="141">
        <f t="shared" si="63"/>
        <v>0</v>
      </c>
      <c r="AR302" s="142" t="s">
        <v>185</v>
      </c>
      <c r="AT302" s="142" t="s">
        <v>182</v>
      </c>
      <c r="AU302" s="142" t="s">
        <v>21</v>
      </c>
      <c r="AY302" s="13" t="s">
        <v>169</v>
      </c>
      <c r="BE302" s="143">
        <f t="shared" si="64"/>
        <v>0</v>
      </c>
      <c r="BF302" s="143">
        <f t="shared" si="65"/>
        <v>0</v>
      </c>
      <c r="BG302" s="143">
        <f t="shared" si="66"/>
        <v>0</v>
      </c>
      <c r="BH302" s="143">
        <f t="shared" si="67"/>
        <v>0</v>
      </c>
      <c r="BI302" s="143">
        <f t="shared" si="68"/>
        <v>0</v>
      </c>
      <c r="BJ302" s="13" t="s">
        <v>21</v>
      </c>
      <c r="BK302" s="143">
        <f t="shared" si="69"/>
        <v>0</v>
      </c>
      <c r="BL302" s="13" t="s">
        <v>185</v>
      </c>
      <c r="BM302" s="142" t="s">
        <v>849</v>
      </c>
    </row>
    <row r="303" spans="2:65" s="1" customFormat="1" ht="78" customHeight="1">
      <c r="B303" s="28"/>
      <c r="C303" s="144" t="s">
        <v>850</v>
      </c>
      <c r="D303" s="144" t="s">
        <v>182</v>
      </c>
      <c r="E303" s="145" t="s">
        <v>851</v>
      </c>
      <c r="F303" s="146" t="s">
        <v>852</v>
      </c>
      <c r="G303" s="147" t="s">
        <v>173</v>
      </c>
      <c r="H303" s="148">
        <v>236</v>
      </c>
      <c r="I303" s="149"/>
      <c r="J303" s="150">
        <f t="shared" si="60"/>
        <v>0</v>
      </c>
      <c r="K303" s="146" t="s">
        <v>174</v>
      </c>
      <c r="L303" s="28"/>
      <c r="M303" s="151" t="s">
        <v>1</v>
      </c>
      <c r="N303" s="152" t="s">
        <v>47</v>
      </c>
      <c r="P303" s="140">
        <f t="shared" si="61"/>
        <v>0</v>
      </c>
      <c r="Q303" s="140">
        <v>0</v>
      </c>
      <c r="R303" s="140">
        <f t="shared" si="62"/>
        <v>0</v>
      </c>
      <c r="S303" s="140">
        <v>0</v>
      </c>
      <c r="T303" s="141">
        <f t="shared" si="63"/>
        <v>0</v>
      </c>
      <c r="AR303" s="142" t="s">
        <v>185</v>
      </c>
      <c r="AT303" s="142" t="s">
        <v>182</v>
      </c>
      <c r="AU303" s="142" t="s">
        <v>21</v>
      </c>
      <c r="AY303" s="13" t="s">
        <v>169</v>
      </c>
      <c r="BE303" s="143">
        <f t="shared" si="64"/>
        <v>0</v>
      </c>
      <c r="BF303" s="143">
        <f t="shared" si="65"/>
        <v>0</v>
      </c>
      <c r="BG303" s="143">
        <f t="shared" si="66"/>
        <v>0</v>
      </c>
      <c r="BH303" s="143">
        <f t="shared" si="67"/>
        <v>0</v>
      </c>
      <c r="BI303" s="143">
        <f t="shared" si="68"/>
        <v>0</v>
      </c>
      <c r="BJ303" s="13" t="s">
        <v>21</v>
      </c>
      <c r="BK303" s="143">
        <f t="shared" si="69"/>
        <v>0</v>
      </c>
      <c r="BL303" s="13" t="s">
        <v>185</v>
      </c>
      <c r="BM303" s="142" t="s">
        <v>853</v>
      </c>
    </row>
    <row r="304" spans="2:65" s="1" customFormat="1" ht="55.5" customHeight="1">
      <c r="B304" s="28"/>
      <c r="C304" s="144" t="s">
        <v>854</v>
      </c>
      <c r="D304" s="144" t="s">
        <v>182</v>
      </c>
      <c r="E304" s="145" t="s">
        <v>855</v>
      </c>
      <c r="F304" s="146" t="s">
        <v>856</v>
      </c>
      <c r="G304" s="147" t="s">
        <v>173</v>
      </c>
      <c r="H304" s="148">
        <v>21</v>
      </c>
      <c r="I304" s="149"/>
      <c r="J304" s="150">
        <f t="shared" si="60"/>
        <v>0</v>
      </c>
      <c r="K304" s="146" t="s">
        <v>174</v>
      </c>
      <c r="L304" s="28"/>
      <c r="M304" s="151" t="s">
        <v>1</v>
      </c>
      <c r="N304" s="152" t="s">
        <v>47</v>
      </c>
      <c r="P304" s="140">
        <f t="shared" si="61"/>
        <v>0</v>
      </c>
      <c r="Q304" s="140">
        <v>0</v>
      </c>
      <c r="R304" s="140">
        <f t="shared" si="62"/>
        <v>0</v>
      </c>
      <c r="S304" s="140">
        <v>0</v>
      </c>
      <c r="T304" s="141">
        <f t="shared" si="63"/>
        <v>0</v>
      </c>
      <c r="AR304" s="142" t="s">
        <v>185</v>
      </c>
      <c r="AT304" s="142" t="s">
        <v>182</v>
      </c>
      <c r="AU304" s="142" t="s">
        <v>21</v>
      </c>
      <c r="AY304" s="13" t="s">
        <v>169</v>
      </c>
      <c r="BE304" s="143">
        <f t="shared" si="64"/>
        <v>0</v>
      </c>
      <c r="BF304" s="143">
        <f t="shared" si="65"/>
        <v>0</v>
      </c>
      <c r="BG304" s="143">
        <f t="shared" si="66"/>
        <v>0</v>
      </c>
      <c r="BH304" s="143">
        <f t="shared" si="67"/>
        <v>0</v>
      </c>
      <c r="BI304" s="143">
        <f t="shared" si="68"/>
        <v>0</v>
      </c>
      <c r="BJ304" s="13" t="s">
        <v>21</v>
      </c>
      <c r="BK304" s="143">
        <f t="shared" si="69"/>
        <v>0</v>
      </c>
      <c r="BL304" s="13" t="s">
        <v>185</v>
      </c>
      <c r="BM304" s="142" t="s">
        <v>857</v>
      </c>
    </row>
    <row r="305" spans="2:65" s="1" customFormat="1" ht="16.5" customHeight="1">
      <c r="B305" s="28"/>
      <c r="C305" s="144" t="s">
        <v>858</v>
      </c>
      <c r="D305" s="144" t="s">
        <v>182</v>
      </c>
      <c r="E305" s="145" t="s">
        <v>859</v>
      </c>
      <c r="F305" s="146" t="s">
        <v>860</v>
      </c>
      <c r="G305" s="147" t="s">
        <v>173</v>
      </c>
      <c r="H305" s="148">
        <v>10</v>
      </c>
      <c r="I305" s="149"/>
      <c r="J305" s="150">
        <f t="shared" si="60"/>
        <v>0</v>
      </c>
      <c r="K305" s="146" t="s">
        <v>174</v>
      </c>
      <c r="L305" s="28"/>
      <c r="M305" s="151" t="s">
        <v>1</v>
      </c>
      <c r="N305" s="152" t="s">
        <v>47</v>
      </c>
      <c r="P305" s="140">
        <f t="shared" si="61"/>
        <v>0</v>
      </c>
      <c r="Q305" s="140">
        <v>0</v>
      </c>
      <c r="R305" s="140">
        <f t="shared" si="62"/>
        <v>0</v>
      </c>
      <c r="S305" s="140">
        <v>0</v>
      </c>
      <c r="T305" s="141">
        <f t="shared" si="63"/>
        <v>0</v>
      </c>
      <c r="AR305" s="142" t="s">
        <v>185</v>
      </c>
      <c r="AT305" s="142" t="s">
        <v>182</v>
      </c>
      <c r="AU305" s="142" t="s">
        <v>21</v>
      </c>
      <c r="AY305" s="13" t="s">
        <v>169</v>
      </c>
      <c r="BE305" s="143">
        <f t="shared" si="64"/>
        <v>0</v>
      </c>
      <c r="BF305" s="143">
        <f t="shared" si="65"/>
        <v>0</v>
      </c>
      <c r="BG305" s="143">
        <f t="shared" si="66"/>
        <v>0</v>
      </c>
      <c r="BH305" s="143">
        <f t="shared" si="67"/>
        <v>0</v>
      </c>
      <c r="BI305" s="143">
        <f t="shared" si="68"/>
        <v>0</v>
      </c>
      <c r="BJ305" s="13" t="s">
        <v>21</v>
      </c>
      <c r="BK305" s="143">
        <f t="shared" si="69"/>
        <v>0</v>
      </c>
      <c r="BL305" s="13" t="s">
        <v>185</v>
      </c>
      <c r="BM305" s="142" t="s">
        <v>861</v>
      </c>
    </row>
    <row r="306" spans="2:65" s="1" customFormat="1" ht="66.75" customHeight="1">
      <c r="B306" s="28"/>
      <c r="C306" s="144" t="s">
        <v>862</v>
      </c>
      <c r="D306" s="144" t="s">
        <v>182</v>
      </c>
      <c r="E306" s="145" t="s">
        <v>863</v>
      </c>
      <c r="F306" s="146" t="s">
        <v>864</v>
      </c>
      <c r="G306" s="147" t="s">
        <v>173</v>
      </c>
      <c r="H306" s="148">
        <v>12</v>
      </c>
      <c r="I306" s="149"/>
      <c r="J306" s="150">
        <f t="shared" si="60"/>
        <v>0</v>
      </c>
      <c r="K306" s="146" t="s">
        <v>174</v>
      </c>
      <c r="L306" s="28"/>
      <c r="M306" s="151" t="s">
        <v>1</v>
      </c>
      <c r="N306" s="152" t="s">
        <v>47</v>
      </c>
      <c r="P306" s="140">
        <f t="shared" si="61"/>
        <v>0</v>
      </c>
      <c r="Q306" s="140">
        <v>0</v>
      </c>
      <c r="R306" s="140">
        <f t="shared" si="62"/>
        <v>0</v>
      </c>
      <c r="S306" s="140">
        <v>0</v>
      </c>
      <c r="T306" s="141">
        <f t="shared" si="63"/>
        <v>0</v>
      </c>
      <c r="AR306" s="142" t="s">
        <v>185</v>
      </c>
      <c r="AT306" s="142" t="s">
        <v>182</v>
      </c>
      <c r="AU306" s="142" t="s">
        <v>21</v>
      </c>
      <c r="AY306" s="13" t="s">
        <v>169</v>
      </c>
      <c r="BE306" s="143">
        <f t="shared" si="64"/>
        <v>0</v>
      </c>
      <c r="BF306" s="143">
        <f t="shared" si="65"/>
        <v>0</v>
      </c>
      <c r="BG306" s="143">
        <f t="shared" si="66"/>
        <v>0</v>
      </c>
      <c r="BH306" s="143">
        <f t="shared" si="67"/>
        <v>0</v>
      </c>
      <c r="BI306" s="143">
        <f t="shared" si="68"/>
        <v>0</v>
      </c>
      <c r="BJ306" s="13" t="s">
        <v>21</v>
      </c>
      <c r="BK306" s="143">
        <f t="shared" si="69"/>
        <v>0</v>
      </c>
      <c r="BL306" s="13" t="s">
        <v>185</v>
      </c>
      <c r="BM306" s="142" t="s">
        <v>865</v>
      </c>
    </row>
    <row r="307" spans="2:65" s="1" customFormat="1" ht="44.25" customHeight="1">
      <c r="B307" s="28"/>
      <c r="C307" s="144" t="s">
        <v>866</v>
      </c>
      <c r="D307" s="144" t="s">
        <v>182</v>
      </c>
      <c r="E307" s="145" t="s">
        <v>867</v>
      </c>
      <c r="F307" s="146" t="s">
        <v>868</v>
      </c>
      <c r="G307" s="147" t="s">
        <v>173</v>
      </c>
      <c r="H307" s="148">
        <v>1</v>
      </c>
      <c r="I307" s="149"/>
      <c r="J307" s="150">
        <f t="shared" si="60"/>
        <v>0</v>
      </c>
      <c r="K307" s="146" t="s">
        <v>174</v>
      </c>
      <c r="L307" s="28"/>
      <c r="M307" s="151" t="s">
        <v>1</v>
      </c>
      <c r="N307" s="152" t="s">
        <v>47</v>
      </c>
      <c r="P307" s="140">
        <f t="shared" si="61"/>
        <v>0</v>
      </c>
      <c r="Q307" s="140">
        <v>0</v>
      </c>
      <c r="R307" s="140">
        <f t="shared" si="62"/>
        <v>0</v>
      </c>
      <c r="S307" s="140">
        <v>0</v>
      </c>
      <c r="T307" s="141">
        <f t="shared" si="63"/>
        <v>0</v>
      </c>
      <c r="AR307" s="142" t="s">
        <v>185</v>
      </c>
      <c r="AT307" s="142" t="s">
        <v>182</v>
      </c>
      <c r="AU307" s="142" t="s">
        <v>21</v>
      </c>
      <c r="AY307" s="13" t="s">
        <v>169</v>
      </c>
      <c r="BE307" s="143">
        <f t="shared" si="64"/>
        <v>0</v>
      </c>
      <c r="BF307" s="143">
        <f t="shared" si="65"/>
        <v>0</v>
      </c>
      <c r="BG307" s="143">
        <f t="shared" si="66"/>
        <v>0</v>
      </c>
      <c r="BH307" s="143">
        <f t="shared" si="67"/>
        <v>0</v>
      </c>
      <c r="BI307" s="143">
        <f t="shared" si="68"/>
        <v>0</v>
      </c>
      <c r="BJ307" s="13" t="s">
        <v>21</v>
      </c>
      <c r="BK307" s="143">
        <f t="shared" si="69"/>
        <v>0</v>
      </c>
      <c r="BL307" s="13" t="s">
        <v>185</v>
      </c>
      <c r="BM307" s="142" t="s">
        <v>869</v>
      </c>
    </row>
    <row r="308" spans="2:65" s="1" customFormat="1" ht="49.15" customHeight="1">
      <c r="B308" s="28"/>
      <c r="C308" s="130" t="s">
        <v>870</v>
      </c>
      <c r="D308" s="130" t="s">
        <v>170</v>
      </c>
      <c r="E308" s="131" t="s">
        <v>871</v>
      </c>
      <c r="F308" s="132" t="s">
        <v>872</v>
      </c>
      <c r="G308" s="133" t="s">
        <v>173</v>
      </c>
      <c r="H308" s="134">
        <v>12</v>
      </c>
      <c r="I308" s="135"/>
      <c r="J308" s="136">
        <f t="shared" si="60"/>
        <v>0</v>
      </c>
      <c r="K308" s="132" t="s">
        <v>174</v>
      </c>
      <c r="L308" s="137"/>
      <c r="M308" s="138" t="s">
        <v>1</v>
      </c>
      <c r="N308" s="139" t="s">
        <v>47</v>
      </c>
      <c r="P308" s="140">
        <f t="shared" si="61"/>
        <v>0</v>
      </c>
      <c r="Q308" s="140">
        <v>0</v>
      </c>
      <c r="R308" s="140">
        <f t="shared" si="62"/>
        <v>0</v>
      </c>
      <c r="S308" s="140">
        <v>0</v>
      </c>
      <c r="T308" s="141">
        <f t="shared" si="63"/>
        <v>0</v>
      </c>
      <c r="AR308" s="142" t="s">
        <v>204</v>
      </c>
      <c r="AT308" s="142" t="s">
        <v>170</v>
      </c>
      <c r="AU308" s="142" t="s">
        <v>21</v>
      </c>
      <c r="AY308" s="13" t="s">
        <v>169</v>
      </c>
      <c r="BE308" s="143">
        <f t="shared" si="64"/>
        <v>0</v>
      </c>
      <c r="BF308" s="143">
        <f t="shared" si="65"/>
        <v>0</v>
      </c>
      <c r="BG308" s="143">
        <f t="shared" si="66"/>
        <v>0</v>
      </c>
      <c r="BH308" s="143">
        <f t="shared" si="67"/>
        <v>0</v>
      </c>
      <c r="BI308" s="143">
        <f t="shared" si="68"/>
        <v>0</v>
      </c>
      <c r="BJ308" s="13" t="s">
        <v>21</v>
      </c>
      <c r="BK308" s="143">
        <f t="shared" si="69"/>
        <v>0</v>
      </c>
      <c r="BL308" s="13" t="s">
        <v>187</v>
      </c>
      <c r="BM308" s="142" t="s">
        <v>873</v>
      </c>
    </row>
    <row r="309" spans="2:65" s="1" customFormat="1" ht="33" customHeight="1">
      <c r="B309" s="28"/>
      <c r="C309" s="130" t="s">
        <v>874</v>
      </c>
      <c r="D309" s="130" t="s">
        <v>170</v>
      </c>
      <c r="E309" s="131" t="s">
        <v>875</v>
      </c>
      <c r="F309" s="132" t="s">
        <v>876</v>
      </c>
      <c r="G309" s="133" t="s">
        <v>390</v>
      </c>
      <c r="H309" s="134">
        <v>386</v>
      </c>
      <c r="I309" s="135"/>
      <c r="J309" s="136">
        <f t="shared" si="60"/>
        <v>0</v>
      </c>
      <c r="K309" s="132" t="s">
        <v>1</v>
      </c>
      <c r="L309" s="137"/>
      <c r="M309" s="138" t="s">
        <v>1</v>
      </c>
      <c r="N309" s="139" t="s">
        <v>47</v>
      </c>
      <c r="P309" s="140">
        <f t="shared" si="61"/>
        <v>0</v>
      </c>
      <c r="Q309" s="140">
        <v>2.3000000000000001E-4</v>
      </c>
      <c r="R309" s="140">
        <f t="shared" si="62"/>
        <v>8.8779999999999998E-2</v>
      </c>
      <c r="S309" s="140">
        <v>0</v>
      </c>
      <c r="T309" s="141">
        <f t="shared" si="63"/>
        <v>0</v>
      </c>
      <c r="AR309" s="142" t="s">
        <v>204</v>
      </c>
      <c r="AT309" s="142" t="s">
        <v>170</v>
      </c>
      <c r="AU309" s="142" t="s">
        <v>21</v>
      </c>
      <c r="AY309" s="13" t="s">
        <v>169</v>
      </c>
      <c r="BE309" s="143">
        <f t="shared" si="64"/>
        <v>0</v>
      </c>
      <c r="BF309" s="143">
        <f t="shared" si="65"/>
        <v>0</v>
      </c>
      <c r="BG309" s="143">
        <f t="shared" si="66"/>
        <v>0</v>
      </c>
      <c r="BH309" s="143">
        <f t="shared" si="67"/>
        <v>0</v>
      </c>
      <c r="BI309" s="143">
        <f t="shared" si="68"/>
        <v>0</v>
      </c>
      <c r="BJ309" s="13" t="s">
        <v>21</v>
      </c>
      <c r="BK309" s="143">
        <f t="shared" si="69"/>
        <v>0</v>
      </c>
      <c r="BL309" s="13" t="s">
        <v>187</v>
      </c>
      <c r="BM309" s="142" t="s">
        <v>877</v>
      </c>
    </row>
    <row r="310" spans="2:65" s="1" customFormat="1" ht="33" customHeight="1">
      <c r="B310" s="28"/>
      <c r="C310" s="130" t="s">
        <v>878</v>
      </c>
      <c r="D310" s="130" t="s">
        <v>170</v>
      </c>
      <c r="E310" s="131" t="s">
        <v>879</v>
      </c>
      <c r="F310" s="132" t="s">
        <v>880</v>
      </c>
      <c r="G310" s="133" t="s">
        <v>390</v>
      </c>
      <c r="H310" s="134">
        <v>96</v>
      </c>
      <c r="I310" s="135"/>
      <c r="J310" s="136">
        <f t="shared" si="60"/>
        <v>0</v>
      </c>
      <c r="K310" s="132" t="s">
        <v>1</v>
      </c>
      <c r="L310" s="137"/>
      <c r="M310" s="138" t="s">
        <v>1</v>
      </c>
      <c r="N310" s="139" t="s">
        <v>47</v>
      </c>
      <c r="P310" s="140">
        <f t="shared" si="61"/>
        <v>0</v>
      </c>
      <c r="Q310" s="140">
        <v>2.9999999999999997E-4</v>
      </c>
      <c r="R310" s="140">
        <f t="shared" si="62"/>
        <v>2.8799999999999999E-2</v>
      </c>
      <c r="S310" s="140">
        <v>0</v>
      </c>
      <c r="T310" s="141">
        <f t="shared" si="63"/>
        <v>0</v>
      </c>
      <c r="AR310" s="142" t="s">
        <v>204</v>
      </c>
      <c r="AT310" s="142" t="s">
        <v>170</v>
      </c>
      <c r="AU310" s="142" t="s">
        <v>21</v>
      </c>
      <c r="AY310" s="13" t="s">
        <v>169</v>
      </c>
      <c r="BE310" s="143">
        <f t="shared" si="64"/>
        <v>0</v>
      </c>
      <c r="BF310" s="143">
        <f t="shared" si="65"/>
        <v>0</v>
      </c>
      <c r="BG310" s="143">
        <f t="shared" si="66"/>
        <v>0</v>
      </c>
      <c r="BH310" s="143">
        <f t="shared" si="67"/>
        <v>0</v>
      </c>
      <c r="BI310" s="143">
        <f t="shared" si="68"/>
        <v>0</v>
      </c>
      <c r="BJ310" s="13" t="s">
        <v>21</v>
      </c>
      <c r="BK310" s="143">
        <f t="shared" si="69"/>
        <v>0</v>
      </c>
      <c r="BL310" s="13" t="s">
        <v>187</v>
      </c>
      <c r="BM310" s="142" t="s">
        <v>881</v>
      </c>
    </row>
    <row r="311" spans="2:65" s="1" customFormat="1" ht="33" customHeight="1">
      <c r="B311" s="28"/>
      <c r="C311" s="130" t="s">
        <v>882</v>
      </c>
      <c r="D311" s="130" t="s">
        <v>170</v>
      </c>
      <c r="E311" s="131" t="s">
        <v>883</v>
      </c>
      <c r="F311" s="132" t="s">
        <v>884</v>
      </c>
      <c r="G311" s="133" t="s">
        <v>390</v>
      </c>
      <c r="H311" s="134">
        <v>96</v>
      </c>
      <c r="I311" s="135"/>
      <c r="J311" s="136">
        <f t="shared" si="60"/>
        <v>0</v>
      </c>
      <c r="K311" s="132" t="s">
        <v>1</v>
      </c>
      <c r="L311" s="137"/>
      <c r="M311" s="138" t="s">
        <v>1</v>
      </c>
      <c r="N311" s="139" t="s">
        <v>47</v>
      </c>
      <c r="P311" s="140">
        <f t="shared" si="61"/>
        <v>0</v>
      </c>
      <c r="Q311" s="140">
        <v>4.8000000000000001E-4</v>
      </c>
      <c r="R311" s="140">
        <f t="shared" si="62"/>
        <v>4.6080000000000003E-2</v>
      </c>
      <c r="S311" s="140">
        <v>0</v>
      </c>
      <c r="T311" s="141">
        <f t="shared" si="63"/>
        <v>0</v>
      </c>
      <c r="AR311" s="142" t="s">
        <v>204</v>
      </c>
      <c r="AT311" s="142" t="s">
        <v>170</v>
      </c>
      <c r="AU311" s="142" t="s">
        <v>21</v>
      </c>
      <c r="AY311" s="13" t="s">
        <v>169</v>
      </c>
      <c r="BE311" s="143">
        <f t="shared" si="64"/>
        <v>0</v>
      </c>
      <c r="BF311" s="143">
        <f t="shared" si="65"/>
        <v>0</v>
      </c>
      <c r="BG311" s="143">
        <f t="shared" si="66"/>
        <v>0</v>
      </c>
      <c r="BH311" s="143">
        <f t="shared" si="67"/>
        <v>0</v>
      </c>
      <c r="BI311" s="143">
        <f t="shared" si="68"/>
        <v>0</v>
      </c>
      <c r="BJ311" s="13" t="s">
        <v>21</v>
      </c>
      <c r="BK311" s="143">
        <f t="shared" si="69"/>
        <v>0</v>
      </c>
      <c r="BL311" s="13" t="s">
        <v>187</v>
      </c>
      <c r="BM311" s="142" t="s">
        <v>885</v>
      </c>
    </row>
    <row r="312" spans="2:65" s="1" customFormat="1" ht="24.2" customHeight="1">
      <c r="B312" s="28"/>
      <c r="C312" s="130" t="s">
        <v>886</v>
      </c>
      <c r="D312" s="130" t="s">
        <v>170</v>
      </c>
      <c r="E312" s="131" t="s">
        <v>887</v>
      </c>
      <c r="F312" s="132" t="s">
        <v>888</v>
      </c>
      <c r="G312" s="133" t="s">
        <v>173</v>
      </c>
      <c r="H312" s="134">
        <v>1</v>
      </c>
      <c r="I312" s="135"/>
      <c r="J312" s="136">
        <f t="shared" si="60"/>
        <v>0</v>
      </c>
      <c r="K312" s="132" t="s">
        <v>174</v>
      </c>
      <c r="L312" s="137"/>
      <c r="M312" s="138" t="s">
        <v>1</v>
      </c>
      <c r="N312" s="139" t="s">
        <v>47</v>
      </c>
      <c r="P312" s="140">
        <f t="shared" si="61"/>
        <v>0</v>
      </c>
      <c r="Q312" s="140">
        <v>0</v>
      </c>
      <c r="R312" s="140">
        <f t="shared" si="62"/>
        <v>0</v>
      </c>
      <c r="S312" s="140">
        <v>0</v>
      </c>
      <c r="T312" s="141">
        <f t="shared" si="63"/>
        <v>0</v>
      </c>
      <c r="AR312" s="142" t="s">
        <v>90</v>
      </c>
      <c r="AT312" s="142" t="s">
        <v>170</v>
      </c>
      <c r="AU312" s="142" t="s">
        <v>21</v>
      </c>
      <c r="AY312" s="13" t="s">
        <v>169</v>
      </c>
      <c r="BE312" s="143">
        <f t="shared" si="64"/>
        <v>0</v>
      </c>
      <c r="BF312" s="143">
        <f t="shared" si="65"/>
        <v>0</v>
      </c>
      <c r="BG312" s="143">
        <f t="shared" si="66"/>
        <v>0</v>
      </c>
      <c r="BH312" s="143">
        <f t="shared" si="67"/>
        <v>0</v>
      </c>
      <c r="BI312" s="143">
        <f t="shared" si="68"/>
        <v>0</v>
      </c>
      <c r="BJ312" s="13" t="s">
        <v>21</v>
      </c>
      <c r="BK312" s="143">
        <f t="shared" si="69"/>
        <v>0</v>
      </c>
      <c r="BL312" s="13" t="s">
        <v>21</v>
      </c>
      <c r="BM312" s="142" t="s">
        <v>889</v>
      </c>
    </row>
    <row r="313" spans="2:65" s="1" customFormat="1" ht="24.2" customHeight="1">
      <c r="B313" s="28"/>
      <c r="C313" s="130" t="s">
        <v>890</v>
      </c>
      <c r="D313" s="130" t="s">
        <v>170</v>
      </c>
      <c r="E313" s="131" t="s">
        <v>891</v>
      </c>
      <c r="F313" s="132" t="s">
        <v>892</v>
      </c>
      <c r="G313" s="133" t="s">
        <v>173</v>
      </c>
      <c r="H313" s="134">
        <v>1</v>
      </c>
      <c r="I313" s="135"/>
      <c r="J313" s="136">
        <f t="shared" ref="J313:J344" si="70">ROUND(I313*H313,2)</f>
        <v>0</v>
      </c>
      <c r="K313" s="132" t="s">
        <v>174</v>
      </c>
      <c r="L313" s="137"/>
      <c r="M313" s="138" t="s">
        <v>1</v>
      </c>
      <c r="N313" s="139" t="s">
        <v>47</v>
      </c>
      <c r="P313" s="140">
        <f t="shared" ref="P313:P344" si="71">O313*H313</f>
        <v>0</v>
      </c>
      <c r="Q313" s="140">
        <v>0</v>
      </c>
      <c r="R313" s="140">
        <f t="shared" ref="R313:R344" si="72">Q313*H313</f>
        <v>0</v>
      </c>
      <c r="S313" s="140">
        <v>0</v>
      </c>
      <c r="T313" s="141">
        <f t="shared" ref="T313:T344" si="73">S313*H313</f>
        <v>0</v>
      </c>
      <c r="AR313" s="142" t="s">
        <v>90</v>
      </c>
      <c r="AT313" s="142" t="s">
        <v>170</v>
      </c>
      <c r="AU313" s="142" t="s">
        <v>21</v>
      </c>
      <c r="AY313" s="13" t="s">
        <v>169</v>
      </c>
      <c r="BE313" s="143">
        <f t="shared" ref="BE313:BE338" si="74">IF(N313="základní",J313,0)</f>
        <v>0</v>
      </c>
      <c r="BF313" s="143">
        <f t="shared" ref="BF313:BF338" si="75">IF(N313="snížená",J313,0)</f>
        <v>0</v>
      </c>
      <c r="BG313" s="143">
        <f t="shared" ref="BG313:BG338" si="76">IF(N313="zákl. přenesená",J313,0)</f>
        <v>0</v>
      </c>
      <c r="BH313" s="143">
        <f t="shared" ref="BH313:BH338" si="77">IF(N313="sníž. přenesená",J313,0)</f>
        <v>0</v>
      </c>
      <c r="BI313" s="143">
        <f t="shared" ref="BI313:BI338" si="78">IF(N313="nulová",J313,0)</f>
        <v>0</v>
      </c>
      <c r="BJ313" s="13" t="s">
        <v>21</v>
      </c>
      <c r="BK313" s="143">
        <f t="shared" ref="BK313:BK338" si="79">ROUND(I313*H313,2)</f>
        <v>0</v>
      </c>
      <c r="BL313" s="13" t="s">
        <v>21</v>
      </c>
      <c r="BM313" s="142" t="s">
        <v>893</v>
      </c>
    </row>
    <row r="314" spans="2:65" s="1" customFormat="1" ht="24.2" customHeight="1">
      <c r="B314" s="28"/>
      <c r="C314" s="130" t="s">
        <v>894</v>
      </c>
      <c r="D314" s="130" t="s">
        <v>170</v>
      </c>
      <c r="E314" s="131" t="s">
        <v>895</v>
      </c>
      <c r="F314" s="132" t="s">
        <v>896</v>
      </c>
      <c r="G314" s="133" t="s">
        <v>173</v>
      </c>
      <c r="H314" s="134">
        <v>1</v>
      </c>
      <c r="I314" s="135"/>
      <c r="J314" s="136">
        <f t="shared" si="70"/>
        <v>0</v>
      </c>
      <c r="K314" s="132" t="s">
        <v>174</v>
      </c>
      <c r="L314" s="137"/>
      <c r="M314" s="138" t="s">
        <v>1</v>
      </c>
      <c r="N314" s="139" t="s">
        <v>47</v>
      </c>
      <c r="P314" s="140">
        <f t="shared" si="71"/>
        <v>0</v>
      </c>
      <c r="Q314" s="140">
        <v>0</v>
      </c>
      <c r="R314" s="140">
        <f t="shared" si="72"/>
        <v>0</v>
      </c>
      <c r="S314" s="140">
        <v>0</v>
      </c>
      <c r="T314" s="141">
        <f t="shared" si="73"/>
        <v>0</v>
      </c>
      <c r="AR314" s="142" t="s">
        <v>90</v>
      </c>
      <c r="AT314" s="142" t="s">
        <v>170</v>
      </c>
      <c r="AU314" s="142" t="s">
        <v>21</v>
      </c>
      <c r="AY314" s="13" t="s">
        <v>169</v>
      </c>
      <c r="BE314" s="143">
        <f t="shared" si="74"/>
        <v>0</v>
      </c>
      <c r="BF314" s="143">
        <f t="shared" si="75"/>
        <v>0</v>
      </c>
      <c r="BG314" s="143">
        <f t="shared" si="76"/>
        <v>0</v>
      </c>
      <c r="BH314" s="143">
        <f t="shared" si="77"/>
        <v>0</v>
      </c>
      <c r="BI314" s="143">
        <f t="shared" si="78"/>
        <v>0</v>
      </c>
      <c r="BJ314" s="13" t="s">
        <v>21</v>
      </c>
      <c r="BK314" s="143">
        <f t="shared" si="79"/>
        <v>0</v>
      </c>
      <c r="BL314" s="13" t="s">
        <v>21</v>
      </c>
      <c r="BM314" s="142" t="s">
        <v>897</v>
      </c>
    </row>
    <row r="315" spans="2:65" s="1" customFormat="1" ht="16.5" customHeight="1">
      <c r="B315" s="28"/>
      <c r="C315" s="144" t="s">
        <v>898</v>
      </c>
      <c r="D315" s="144" t="s">
        <v>182</v>
      </c>
      <c r="E315" s="145" t="s">
        <v>899</v>
      </c>
      <c r="F315" s="146" t="s">
        <v>900</v>
      </c>
      <c r="G315" s="147" t="s">
        <v>173</v>
      </c>
      <c r="H315" s="148">
        <v>6</v>
      </c>
      <c r="I315" s="149"/>
      <c r="J315" s="150">
        <f t="shared" si="70"/>
        <v>0</v>
      </c>
      <c r="K315" s="146" t="s">
        <v>174</v>
      </c>
      <c r="L315" s="28"/>
      <c r="M315" s="151" t="s">
        <v>1</v>
      </c>
      <c r="N315" s="152" t="s">
        <v>47</v>
      </c>
      <c r="P315" s="140">
        <f t="shared" si="71"/>
        <v>0</v>
      </c>
      <c r="Q315" s="140">
        <v>0</v>
      </c>
      <c r="R315" s="140">
        <f t="shared" si="72"/>
        <v>0</v>
      </c>
      <c r="S315" s="140">
        <v>0</v>
      </c>
      <c r="T315" s="141">
        <f t="shared" si="73"/>
        <v>0</v>
      </c>
      <c r="AR315" s="142" t="s">
        <v>185</v>
      </c>
      <c r="AT315" s="142" t="s">
        <v>182</v>
      </c>
      <c r="AU315" s="142" t="s">
        <v>21</v>
      </c>
      <c r="AY315" s="13" t="s">
        <v>169</v>
      </c>
      <c r="BE315" s="143">
        <f t="shared" si="74"/>
        <v>0</v>
      </c>
      <c r="BF315" s="143">
        <f t="shared" si="75"/>
        <v>0</v>
      </c>
      <c r="BG315" s="143">
        <f t="shared" si="76"/>
        <v>0</v>
      </c>
      <c r="BH315" s="143">
        <f t="shared" si="77"/>
        <v>0</v>
      </c>
      <c r="BI315" s="143">
        <f t="shared" si="78"/>
        <v>0</v>
      </c>
      <c r="BJ315" s="13" t="s">
        <v>21</v>
      </c>
      <c r="BK315" s="143">
        <f t="shared" si="79"/>
        <v>0</v>
      </c>
      <c r="BL315" s="13" t="s">
        <v>185</v>
      </c>
      <c r="BM315" s="142" t="s">
        <v>901</v>
      </c>
    </row>
    <row r="316" spans="2:65" s="1" customFormat="1" ht="16.5" customHeight="1">
      <c r="B316" s="28"/>
      <c r="C316" s="144" t="s">
        <v>902</v>
      </c>
      <c r="D316" s="144" t="s">
        <v>182</v>
      </c>
      <c r="E316" s="145" t="s">
        <v>903</v>
      </c>
      <c r="F316" s="146" t="s">
        <v>904</v>
      </c>
      <c r="G316" s="147" t="s">
        <v>173</v>
      </c>
      <c r="H316" s="148">
        <v>2</v>
      </c>
      <c r="I316" s="149"/>
      <c r="J316" s="150">
        <f t="shared" si="70"/>
        <v>0</v>
      </c>
      <c r="K316" s="146" t="s">
        <v>174</v>
      </c>
      <c r="L316" s="28"/>
      <c r="M316" s="151" t="s">
        <v>1</v>
      </c>
      <c r="N316" s="152" t="s">
        <v>47</v>
      </c>
      <c r="P316" s="140">
        <f t="shared" si="71"/>
        <v>0</v>
      </c>
      <c r="Q316" s="140">
        <v>0</v>
      </c>
      <c r="R316" s="140">
        <f t="shared" si="72"/>
        <v>0</v>
      </c>
      <c r="S316" s="140">
        <v>0</v>
      </c>
      <c r="T316" s="141">
        <f t="shared" si="73"/>
        <v>0</v>
      </c>
      <c r="AR316" s="142" t="s">
        <v>185</v>
      </c>
      <c r="AT316" s="142" t="s">
        <v>182</v>
      </c>
      <c r="AU316" s="142" t="s">
        <v>21</v>
      </c>
      <c r="AY316" s="13" t="s">
        <v>169</v>
      </c>
      <c r="BE316" s="143">
        <f t="shared" si="74"/>
        <v>0</v>
      </c>
      <c r="BF316" s="143">
        <f t="shared" si="75"/>
        <v>0</v>
      </c>
      <c r="BG316" s="143">
        <f t="shared" si="76"/>
        <v>0</v>
      </c>
      <c r="BH316" s="143">
        <f t="shared" si="77"/>
        <v>0</v>
      </c>
      <c r="BI316" s="143">
        <f t="shared" si="78"/>
        <v>0</v>
      </c>
      <c r="BJ316" s="13" t="s">
        <v>21</v>
      </c>
      <c r="BK316" s="143">
        <f t="shared" si="79"/>
        <v>0</v>
      </c>
      <c r="BL316" s="13" t="s">
        <v>185</v>
      </c>
      <c r="BM316" s="142" t="s">
        <v>905</v>
      </c>
    </row>
    <row r="317" spans="2:65" s="1" customFormat="1" ht="16.5" customHeight="1">
      <c r="B317" s="28"/>
      <c r="C317" s="144" t="s">
        <v>906</v>
      </c>
      <c r="D317" s="144" t="s">
        <v>182</v>
      </c>
      <c r="E317" s="145" t="s">
        <v>907</v>
      </c>
      <c r="F317" s="146" t="s">
        <v>908</v>
      </c>
      <c r="G317" s="147" t="s">
        <v>173</v>
      </c>
      <c r="H317" s="148">
        <v>8</v>
      </c>
      <c r="I317" s="149"/>
      <c r="J317" s="150">
        <f t="shared" si="70"/>
        <v>0</v>
      </c>
      <c r="K317" s="146" t="s">
        <v>174</v>
      </c>
      <c r="L317" s="28"/>
      <c r="M317" s="151" t="s">
        <v>1</v>
      </c>
      <c r="N317" s="152" t="s">
        <v>47</v>
      </c>
      <c r="P317" s="140">
        <f t="shared" si="71"/>
        <v>0</v>
      </c>
      <c r="Q317" s="140">
        <v>0</v>
      </c>
      <c r="R317" s="140">
        <f t="shared" si="72"/>
        <v>0</v>
      </c>
      <c r="S317" s="140">
        <v>0</v>
      </c>
      <c r="T317" s="141">
        <f t="shared" si="73"/>
        <v>0</v>
      </c>
      <c r="AR317" s="142" t="s">
        <v>185</v>
      </c>
      <c r="AT317" s="142" t="s">
        <v>182</v>
      </c>
      <c r="AU317" s="142" t="s">
        <v>21</v>
      </c>
      <c r="AY317" s="13" t="s">
        <v>169</v>
      </c>
      <c r="BE317" s="143">
        <f t="shared" si="74"/>
        <v>0</v>
      </c>
      <c r="BF317" s="143">
        <f t="shared" si="75"/>
        <v>0</v>
      </c>
      <c r="BG317" s="143">
        <f t="shared" si="76"/>
        <v>0</v>
      </c>
      <c r="BH317" s="143">
        <f t="shared" si="77"/>
        <v>0</v>
      </c>
      <c r="BI317" s="143">
        <f t="shared" si="78"/>
        <v>0</v>
      </c>
      <c r="BJ317" s="13" t="s">
        <v>21</v>
      </c>
      <c r="BK317" s="143">
        <f t="shared" si="79"/>
        <v>0</v>
      </c>
      <c r="BL317" s="13" t="s">
        <v>185</v>
      </c>
      <c r="BM317" s="142" t="s">
        <v>909</v>
      </c>
    </row>
    <row r="318" spans="2:65" s="1" customFormat="1" ht="21.75" customHeight="1">
      <c r="B318" s="28"/>
      <c r="C318" s="144" t="s">
        <v>910</v>
      </c>
      <c r="D318" s="144" t="s">
        <v>182</v>
      </c>
      <c r="E318" s="145" t="s">
        <v>911</v>
      </c>
      <c r="F318" s="146" t="s">
        <v>912</v>
      </c>
      <c r="G318" s="147" t="s">
        <v>173</v>
      </c>
      <c r="H318" s="148">
        <v>4</v>
      </c>
      <c r="I318" s="149"/>
      <c r="J318" s="150">
        <f t="shared" si="70"/>
        <v>0</v>
      </c>
      <c r="K318" s="146" t="s">
        <v>174</v>
      </c>
      <c r="L318" s="28"/>
      <c r="M318" s="151" t="s">
        <v>1</v>
      </c>
      <c r="N318" s="152" t="s">
        <v>47</v>
      </c>
      <c r="P318" s="140">
        <f t="shared" si="71"/>
        <v>0</v>
      </c>
      <c r="Q318" s="140">
        <v>0</v>
      </c>
      <c r="R318" s="140">
        <f t="shared" si="72"/>
        <v>0</v>
      </c>
      <c r="S318" s="140">
        <v>0</v>
      </c>
      <c r="T318" s="141">
        <f t="shared" si="73"/>
        <v>0</v>
      </c>
      <c r="AR318" s="142" t="s">
        <v>185</v>
      </c>
      <c r="AT318" s="142" t="s">
        <v>182</v>
      </c>
      <c r="AU318" s="142" t="s">
        <v>21</v>
      </c>
      <c r="AY318" s="13" t="s">
        <v>169</v>
      </c>
      <c r="BE318" s="143">
        <f t="shared" si="74"/>
        <v>0</v>
      </c>
      <c r="BF318" s="143">
        <f t="shared" si="75"/>
        <v>0</v>
      </c>
      <c r="BG318" s="143">
        <f t="shared" si="76"/>
        <v>0</v>
      </c>
      <c r="BH318" s="143">
        <f t="shared" si="77"/>
        <v>0</v>
      </c>
      <c r="BI318" s="143">
        <f t="shared" si="78"/>
        <v>0</v>
      </c>
      <c r="BJ318" s="13" t="s">
        <v>21</v>
      </c>
      <c r="BK318" s="143">
        <f t="shared" si="79"/>
        <v>0</v>
      </c>
      <c r="BL318" s="13" t="s">
        <v>185</v>
      </c>
      <c r="BM318" s="142" t="s">
        <v>913</v>
      </c>
    </row>
    <row r="319" spans="2:65" s="1" customFormat="1" ht="24.2" customHeight="1">
      <c r="B319" s="28"/>
      <c r="C319" s="144" t="s">
        <v>914</v>
      </c>
      <c r="D319" s="144" t="s">
        <v>182</v>
      </c>
      <c r="E319" s="145" t="s">
        <v>915</v>
      </c>
      <c r="F319" s="146" t="s">
        <v>916</v>
      </c>
      <c r="G319" s="147" t="s">
        <v>173</v>
      </c>
      <c r="H319" s="148">
        <v>8</v>
      </c>
      <c r="I319" s="149"/>
      <c r="J319" s="150">
        <f t="shared" si="70"/>
        <v>0</v>
      </c>
      <c r="K319" s="146" t="s">
        <v>174</v>
      </c>
      <c r="L319" s="28"/>
      <c r="M319" s="151" t="s">
        <v>1</v>
      </c>
      <c r="N319" s="152" t="s">
        <v>47</v>
      </c>
      <c r="P319" s="140">
        <f t="shared" si="71"/>
        <v>0</v>
      </c>
      <c r="Q319" s="140">
        <v>0</v>
      </c>
      <c r="R319" s="140">
        <f t="shared" si="72"/>
        <v>0</v>
      </c>
      <c r="S319" s="140">
        <v>0</v>
      </c>
      <c r="T319" s="141">
        <f t="shared" si="73"/>
        <v>0</v>
      </c>
      <c r="AR319" s="142" t="s">
        <v>185</v>
      </c>
      <c r="AT319" s="142" t="s">
        <v>182</v>
      </c>
      <c r="AU319" s="142" t="s">
        <v>21</v>
      </c>
      <c r="AY319" s="13" t="s">
        <v>169</v>
      </c>
      <c r="BE319" s="143">
        <f t="shared" si="74"/>
        <v>0</v>
      </c>
      <c r="BF319" s="143">
        <f t="shared" si="75"/>
        <v>0</v>
      </c>
      <c r="BG319" s="143">
        <f t="shared" si="76"/>
        <v>0</v>
      </c>
      <c r="BH319" s="143">
        <f t="shared" si="77"/>
        <v>0</v>
      </c>
      <c r="BI319" s="143">
        <f t="shared" si="78"/>
        <v>0</v>
      </c>
      <c r="BJ319" s="13" t="s">
        <v>21</v>
      </c>
      <c r="BK319" s="143">
        <f t="shared" si="79"/>
        <v>0</v>
      </c>
      <c r="BL319" s="13" t="s">
        <v>185</v>
      </c>
      <c r="BM319" s="142" t="s">
        <v>917</v>
      </c>
    </row>
    <row r="320" spans="2:65" s="1" customFormat="1" ht="21.75" customHeight="1">
      <c r="B320" s="28"/>
      <c r="C320" s="130" t="s">
        <v>918</v>
      </c>
      <c r="D320" s="130" t="s">
        <v>170</v>
      </c>
      <c r="E320" s="131" t="s">
        <v>919</v>
      </c>
      <c r="F320" s="132" t="s">
        <v>920</v>
      </c>
      <c r="G320" s="133" t="s">
        <v>173</v>
      </c>
      <c r="H320" s="134">
        <v>8</v>
      </c>
      <c r="I320" s="135"/>
      <c r="J320" s="136">
        <f t="shared" si="70"/>
        <v>0</v>
      </c>
      <c r="K320" s="132" t="s">
        <v>174</v>
      </c>
      <c r="L320" s="137"/>
      <c r="M320" s="138" t="s">
        <v>1</v>
      </c>
      <c r="N320" s="139" t="s">
        <v>47</v>
      </c>
      <c r="P320" s="140">
        <f t="shared" si="71"/>
        <v>0</v>
      </c>
      <c r="Q320" s="140">
        <v>0</v>
      </c>
      <c r="R320" s="140">
        <f t="shared" si="72"/>
        <v>0</v>
      </c>
      <c r="S320" s="140">
        <v>0</v>
      </c>
      <c r="T320" s="141">
        <f t="shared" si="73"/>
        <v>0</v>
      </c>
      <c r="AR320" s="142" t="s">
        <v>185</v>
      </c>
      <c r="AT320" s="142" t="s">
        <v>170</v>
      </c>
      <c r="AU320" s="142" t="s">
        <v>21</v>
      </c>
      <c r="AY320" s="13" t="s">
        <v>169</v>
      </c>
      <c r="BE320" s="143">
        <f t="shared" si="74"/>
        <v>0</v>
      </c>
      <c r="BF320" s="143">
        <f t="shared" si="75"/>
        <v>0</v>
      </c>
      <c r="BG320" s="143">
        <f t="shared" si="76"/>
        <v>0</v>
      </c>
      <c r="BH320" s="143">
        <f t="shared" si="77"/>
        <v>0</v>
      </c>
      <c r="BI320" s="143">
        <f t="shared" si="78"/>
        <v>0</v>
      </c>
      <c r="BJ320" s="13" t="s">
        <v>21</v>
      </c>
      <c r="BK320" s="143">
        <f t="shared" si="79"/>
        <v>0</v>
      </c>
      <c r="BL320" s="13" t="s">
        <v>185</v>
      </c>
      <c r="BM320" s="142" t="s">
        <v>921</v>
      </c>
    </row>
    <row r="321" spans="2:65" s="1" customFormat="1" ht="16.5" customHeight="1">
      <c r="B321" s="28"/>
      <c r="C321" s="144" t="s">
        <v>922</v>
      </c>
      <c r="D321" s="144" t="s">
        <v>182</v>
      </c>
      <c r="E321" s="145" t="s">
        <v>923</v>
      </c>
      <c r="F321" s="146" t="s">
        <v>924</v>
      </c>
      <c r="G321" s="147" t="s">
        <v>173</v>
      </c>
      <c r="H321" s="148">
        <v>8</v>
      </c>
      <c r="I321" s="149"/>
      <c r="J321" s="150">
        <f t="shared" si="70"/>
        <v>0</v>
      </c>
      <c r="K321" s="146" t="s">
        <v>174</v>
      </c>
      <c r="L321" s="28"/>
      <c r="M321" s="151" t="s">
        <v>1</v>
      </c>
      <c r="N321" s="152" t="s">
        <v>47</v>
      </c>
      <c r="P321" s="140">
        <f t="shared" si="71"/>
        <v>0</v>
      </c>
      <c r="Q321" s="140">
        <v>0</v>
      </c>
      <c r="R321" s="140">
        <f t="shared" si="72"/>
        <v>0</v>
      </c>
      <c r="S321" s="140">
        <v>0</v>
      </c>
      <c r="T321" s="141">
        <f t="shared" si="73"/>
        <v>0</v>
      </c>
      <c r="AR321" s="142" t="s">
        <v>185</v>
      </c>
      <c r="AT321" s="142" t="s">
        <v>182</v>
      </c>
      <c r="AU321" s="142" t="s">
        <v>21</v>
      </c>
      <c r="AY321" s="13" t="s">
        <v>169</v>
      </c>
      <c r="BE321" s="143">
        <f t="shared" si="74"/>
        <v>0</v>
      </c>
      <c r="BF321" s="143">
        <f t="shared" si="75"/>
        <v>0</v>
      </c>
      <c r="BG321" s="143">
        <f t="shared" si="76"/>
        <v>0</v>
      </c>
      <c r="BH321" s="143">
        <f t="shared" si="77"/>
        <v>0</v>
      </c>
      <c r="BI321" s="143">
        <f t="shared" si="78"/>
        <v>0</v>
      </c>
      <c r="BJ321" s="13" t="s">
        <v>21</v>
      </c>
      <c r="BK321" s="143">
        <f t="shared" si="79"/>
        <v>0</v>
      </c>
      <c r="BL321" s="13" t="s">
        <v>185</v>
      </c>
      <c r="BM321" s="142" t="s">
        <v>925</v>
      </c>
    </row>
    <row r="322" spans="2:65" s="1" customFormat="1" ht="66.75" customHeight="1">
      <c r="B322" s="28"/>
      <c r="C322" s="144" t="s">
        <v>926</v>
      </c>
      <c r="D322" s="144" t="s">
        <v>182</v>
      </c>
      <c r="E322" s="145" t="s">
        <v>927</v>
      </c>
      <c r="F322" s="146" t="s">
        <v>928</v>
      </c>
      <c r="G322" s="147" t="s">
        <v>173</v>
      </c>
      <c r="H322" s="148">
        <v>21</v>
      </c>
      <c r="I322" s="149"/>
      <c r="J322" s="150">
        <f t="shared" si="70"/>
        <v>0</v>
      </c>
      <c r="K322" s="146" t="s">
        <v>174</v>
      </c>
      <c r="L322" s="28"/>
      <c r="M322" s="151" t="s">
        <v>1</v>
      </c>
      <c r="N322" s="152" t="s">
        <v>47</v>
      </c>
      <c r="P322" s="140">
        <f t="shared" si="71"/>
        <v>0</v>
      </c>
      <c r="Q322" s="140">
        <v>0</v>
      </c>
      <c r="R322" s="140">
        <f t="shared" si="72"/>
        <v>0</v>
      </c>
      <c r="S322" s="140">
        <v>0</v>
      </c>
      <c r="T322" s="141">
        <f t="shared" si="73"/>
        <v>0</v>
      </c>
      <c r="AR322" s="142" t="s">
        <v>185</v>
      </c>
      <c r="AT322" s="142" t="s">
        <v>182</v>
      </c>
      <c r="AU322" s="142" t="s">
        <v>21</v>
      </c>
      <c r="AY322" s="13" t="s">
        <v>169</v>
      </c>
      <c r="BE322" s="143">
        <f t="shared" si="74"/>
        <v>0</v>
      </c>
      <c r="BF322" s="143">
        <f t="shared" si="75"/>
        <v>0</v>
      </c>
      <c r="BG322" s="143">
        <f t="shared" si="76"/>
        <v>0</v>
      </c>
      <c r="BH322" s="143">
        <f t="shared" si="77"/>
        <v>0</v>
      </c>
      <c r="BI322" s="143">
        <f t="shared" si="78"/>
        <v>0</v>
      </c>
      <c r="BJ322" s="13" t="s">
        <v>21</v>
      </c>
      <c r="BK322" s="143">
        <f t="shared" si="79"/>
        <v>0</v>
      </c>
      <c r="BL322" s="13" t="s">
        <v>185</v>
      </c>
      <c r="BM322" s="142" t="s">
        <v>929</v>
      </c>
    </row>
    <row r="323" spans="2:65" s="1" customFormat="1" ht="49.15" customHeight="1">
      <c r="B323" s="28"/>
      <c r="C323" s="144" t="s">
        <v>930</v>
      </c>
      <c r="D323" s="144" t="s">
        <v>182</v>
      </c>
      <c r="E323" s="145" t="s">
        <v>931</v>
      </c>
      <c r="F323" s="146" t="s">
        <v>932</v>
      </c>
      <c r="G323" s="147" t="s">
        <v>173</v>
      </c>
      <c r="H323" s="148">
        <v>14</v>
      </c>
      <c r="I323" s="149"/>
      <c r="J323" s="150">
        <f t="shared" si="70"/>
        <v>0</v>
      </c>
      <c r="K323" s="146" t="s">
        <v>174</v>
      </c>
      <c r="L323" s="28"/>
      <c r="M323" s="151" t="s">
        <v>1</v>
      </c>
      <c r="N323" s="152" t="s">
        <v>47</v>
      </c>
      <c r="P323" s="140">
        <f t="shared" si="71"/>
        <v>0</v>
      </c>
      <c r="Q323" s="140">
        <v>0</v>
      </c>
      <c r="R323" s="140">
        <f t="shared" si="72"/>
        <v>0</v>
      </c>
      <c r="S323" s="140">
        <v>0</v>
      </c>
      <c r="T323" s="141">
        <f t="shared" si="73"/>
        <v>0</v>
      </c>
      <c r="AR323" s="142" t="s">
        <v>185</v>
      </c>
      <c r="AT323" s="142" t="s">
        <v>182</v>
      </c>
      <c r="AU323" s="142" t="s">
        <v>21</v>
      </c>
      <c r="AY323" s="13" t="s">
        <v>169</v>
      </c>
      <c r="BE323" s="143">
        <f t="shared" si="74"/>
        <v>0</v>
      </c>
      <c r="BF323" s="143">
        <f t="shared" si="75"/>
        <v>0</v>
      </c>
      <c r="BG323" s="143">
        <f t="shared" si="76"/>
        <v>0</v>
      </c>
      <c r="BH323" s="143">
        <f t="shared" si="77"/>
        <v>0</v>
      </c>
      <c r="BI323" s="143">
        <f t="shared" si="78"/>
        <v>0</v>
      </c>
      <c r="BJ323" s="13" t="s">
        <v>21</v>
      </c>
      <c r="BK323" s="143">
        <f t="shared" si="79"/>
        <v>0</v>
      </c>
      <c r="BL323" s="13" t="s">
        <v>185</v>
      </c>
      <c r="BM323" s="142" t="s">
        <v>933</v>
      </c>
    </row>
    <row r="324" spans="2:65" s="1" customFormat="1" ht="33" customHeight="1">
      <c r="B324" s="28"/>
      <c r="C324" s="144" t="s">
        <v>934</v>
      </c>
      <c r="D324" s="144" t="s">
        <v>182</v>
      </c>
      <c r="E324" s="145" t="s">
        <v>935</v>
      </c>
      <c r="F324" s="146" t="s">
        <v>936</v>
      </c>
      <c r="G324" s="147" t="s">
        <v>173</v>
      </c>
      <c r="H324" s="148">
        <v>1</v>
      </c>
      <c r="I324" s="149"/>
      <c r="J324" s="150">
        <f t="shared" si="70"/>
        <v>0</v>
      </c>
      <c r="K324" s="146" t="s">
        <v>174</v>
      </c>
      <c r="L324" s="28"/>
      <c r="M324" s="151" t="s">
        <v>1</v>
      </c>
      <c r="N324" s="152" t="s">
        <v>47</v>
      </c>
      <c r="P324" s="140">
        <f t="shared" si="71"/>
        <v>0</v>
      </c>
      <c r="Q324" s="140">
        <v>0</v>
      </c>
      <c r="R324" s="140">
        <f t="shared" si="72"/>
        <v>0</v>
      </c>
      <c r="S324" s="140">
        <v>0</v>
      </c>
      <c r="T324" s="141">
        <f t="shared" si="73"/>
        <v>0</v>
      </c>
      <c r="AR324" s="142" t="s">
        <v>185</v>
      </c>
      <c r="AT324" s="142" t="s">
        <v>182</v>
      </c>
      <c r="AU324" s="142" t="s">
        <v>21</v>
      </c>
      <c r="AY324" s="13" t="s">
        <v>169</v>
      </c>
      <c r="BE324" s="143">
        <f t="shared" si="74"/>
        <v>0</v>
      </c>
      <c r="BF324" s="143">
        <f t="shared" si="75"/>
        <v>0</v>
      </c>
      <c r="BG324" s="143">
        <f t="shared" si="76"/>
        <v>0</v>
      </c>
      <c r="BH324" s="143">
        <f t="shared" si="77"/>
        <v>0</v>
      </c>
      <c r="BI324" s="143">
        <f t="shared" si="78"/>
        <v>0</v>
      </c>
      <c r="BJ324" s="13" t="s">
        <v>21</v>
      </c>
      <c r="BK324" s="143">
        <f t="shared" si="79"/>
        <v>0</v>
      </c>
      <c r="BL324" s="13" t="s">
        <v>185</v>
      </c>
      <c r="BM324" s="142" t="s">
        <v>937</v>
      </c>
    </row>
    <row r="325" spans="2:65" s="1" customFormat="1" ht="142.15" customHeight="1">
      <c r="B325" s="28"/>
      <c r="C325" s="144" t="s">
        <v>938</v>
      </c>
      <c r="D325" s="144" t="s">
        <v>182</v>
      </c>
      <c r="E325" s="145" t="s">
        <v>939</v>
      </c>
      <c r="F325" s="146" t="s">
        <v>940</v>
      </c>
      <c r="G325" s="147" t="s">
        <v>173</v>
      </c>
      <c r="H325" s="148">
        <v>36</v>
      </c>
      <c r="I325" s="149"/>
      <c r="J325" s="150">
        <f t="shared" si="70"/>
        <v>0</v>
      </c>
      <c r="K325" s="146" t="s">
        <v>174</v>
      </c>
      <c r="L325" s="28"/>
      <c r="M325" s="151" t="s">
        <v>1</v>
      </c>
      <c r="N325" s="152" t="s">
        <v>47</v>
      </c>
      <c r="P325" s="140">
        <f t="shared" si="71"/>
        <v>0</v>
      </c>
      <c r="Q325" s="140">
        <v>0</v>
      </c>
      <c r="R325" s="140">
        <f t="shared" si="72"/>
        <v>0</v>
      </c>
      <c r="S325" s="140">
        <v>0</v>
      </c>
      <c r="T325" s="141">
        <f t="shared" si="73"/>
        <v>0</v>
      </c>
      <c r="AR325" s="142" t="s">
        <v>185</v>
      </c>
      <c r="AT325" s="142" t="s">
        <v>182</v>
      </c>
      <c r="AU325" s="142" t="s">
        <v>21</v>
      </c>
      <c r="AY325" s="13" t="s">
        <v>169</v>
      </c>
      <c r="BE325" s="143">
        <f t="shared" si="74"/>
        <v>0</v>
      </c>
      <c r="BF325" s="143">
        <f t="shared" si="75"/>
        <v>0</v>
      </c>
      <c r="BG325" s="143">
        <f t="shared" si="76"/>
        <v>0</v>
      </c>
      <c r="BH325" s="143">
        <f t="shared" si="77"/>
        <v>0</v>
      </c>
      <c r="BI325" s="143">
        <f t="shared" si="78"/>
        <v>0</v>
      </c>
      <c r="BJ325" s="13" t="s">
        <v>21</v>
      </c>
      <c r="BK325" s="143">
        <f t="shared" si="79"/>
        <v>0</v>
      </c>
      <c r="BL325" s="13" t="s">
        <v>185</v>
      </c>
      <c r="BM325" s="142" t="s">
        <v>941</v>
      </c>
    </row>
    <row r="326" spans="2:65" s="1" customFormat="1" ht="33" customHeight="1">
      <c r="B326" s="28"/>
      <c r="C326" s="130" t="s">
        <v>942</v>
      </c>
      <c r="D326" s="130" t="s">
        <v>170</v>
      </c>
      <c r="E326" s="131" t="s">
        <v>943</v>
      </c>
      <c r="F326" s="132" t="s">
        <v>944</v>
      </c>
      <c r="G326" s="133" t="s">
        <v>173</v>
      </c>
      <c r="H326" s="134">
        <v>1</v>
      </c>
      <c r="I326" s="135"/>
      <c r="J326" s="136">
        <f t="shared" si="70"/>
        <v>0</v>
      </c>
      <c r="K326" s="132" t="s">
        <v>174</v>
      </c>
      <c r="L326" s="137"/>
      <c r="M326" s="138" t="s">
        <v>1</v>
      </c>
      <c r="N326" s="139" t="s">
        <v>47</v>
      </c>
      <c r="P326" s="140">
        <f t="shared" si="71"/>
        <v>0</v>
      </c>
      <c r="Q326" s="140">
        <v>0</v>
      </c>
      <c r="R326" s="140">
        <f t="shared" si="72"/>
        <v>0</v>
      </c>
      <c r="S326" s="140">
        <v>0</v>
      </c>
      <c r="T326" s="141">
        <f t="shared" si="73"/>
        <v>0</v>
      </c>
      <c r="AR326" s="142" t="s">
        <v>190</v>
      </c>
      <c r="AT326" s="142" t="s">
        <v>170</v>
      </c>
      <c r="AU326" s="142" t="s">
        <v>21</v>
      </c>
      <c r="AY326" s="13" t="s">
        <v>169</v>
      </c>
      <c r="BE326" s="143">
        <f t="shared" si="74"/>
        <v>0</v>
      </c>
      <c r="BF326" s="143">
        <f t="shared" si="75"/>
        <v>0</v>
      </c>
      <c r="BG326" s="143">
        <f t="shared" si="76"/>
        <v>0</v>
      </c>
      <c r="BH326" s="143">
        <f t="shared" si="77"/>
        <v>0</v>
      </c>
      <c r="BI326" s="143">
        <f t="shared" si="78"/>
        <v>0</v>
      </c>
      <c r="BJ326" s="13" t="s">
        <v>21</v>
      </c>
      <c r="BK326" s="143">
        <f t="shared" si="79"/>
        <v>0</v>
      </c>
      <c r="BL326" s="13" t="s">
        <v>190</v>
      </c>
      <c r="BM326" s="142" t="s">
        <v>945</v>
      </c>
    </row>
    <row r="327" spans="2:65" s="1" customFormat="1" ht="16.5" customHeight="1">
      <c r="B327" s="28"/>
      <c r="C327" s="130" t="s">
        <v>946</v>
      </c>
      <c r="D327" s="130" t="s">
        <v>170</v>
      </c>
      <c r="E327" s="131" t="s">
        <v>947</v>
      </c>
      <c r="F327" s="132" t="s">
        <v>948</v>
      </c>
      <c r="G327" s="133" t="s">
        <v>173</v>
      </c>
      <c r="H327" s="134">
        <v>1</v>
      </c>
      <c r="I327" s="135"/>
      <c r="J327" s="136">
        <f t="shared" si="70"/>
        <v>0</v>
      </c>
      <c r="K327" s="132" t="s">
        <v>174</v>
      </c>
      <c r="L327" s="137"/>
      <c r="M327" s="138" t="s">
        <v>1</v>
      </c>
      <c r="N327" s="139" t="s">
        <v>47</v>
      </c>
      <c r="P327" s="140">
        <f t="shared" si="71"/>
        <v>0</v>
      </c>
      <c r="Q327" s="140">
        <v>0</v>
      </c>
      <c r="R327" s="140">
        <f t="shared" si="72"/>
        <v>0</v>
      </c>
      <c r="S327" s="140">
        <v>0</v>
      </c>
      <c r="T327" s="141">
        <f t="shared" si="73"/>
        <v>0</v>
      </c>
      <c r="AR327" s="142" t="s">
        <v>190</v>
      </c>
      <c r="AT327" s="142" t="s">
        <v>170</v>
      </c>
      <c r="AU327" s="142" t="s">
        <v>21</v>
      </c>
      <c r="AY327" s="13" t="s">
        <v>169</v>
      </c>
      <c r="BE327" s="143">
        <f t="shared" si="74"/>
        <v>0</v>
      </c>
      <c r="BF327" s="143">
        <f t="shared" si="75"/>
        <v>0</v>
      </c>
      <c r="BG327" s="143">
        <f t="shared" si="76"/>
        <v>0</v>
      </c>
      <c r="BH327" s="143">
        <f t="shared" si="77"/>
        <v>0</v>
      </c>
      <c r="BI327" s="143">
        <f t="shared" si="78"/>
        <v>0</v>
      </c>
      <c r="BJ327" s="13" t="s">
        <v>21</v>
      </c>
      <c r="BK327" s="143">
        <f t="shared" si="79"/>
        <v>0</v>
      </c>
      <c r="BL327" s="13" t="s">
        <v>190</v>
      </c>
      <c r="BM327" s="142" t="s">
        <v>949</v>
      </c>
    </row>
    <row r="328" spans="2:65" s="1" customFormat="1" ht="49.15" customHeight="1">
      <c r="B328" s="28"/>
      <c r="C328" s="130" t="s">
        <v>950</v>
      </c>
      <c r="D328" s="130" t="s">
        <v>170</v>
      </c>
      <c r="E328" s="131" t="s">
        <v>951</v>
      </c>
      <c r="F328" s="132" t="s">
        <v>952</v>
      </c>
      <c r="G328" s="133" t="s">
        <v>173</v>
      </c>
      <c r="H328" s="134">
        <v>1</v>
      </c>
      <c r="I328" s="135"/>
      <c r="J328" s="136">
        <f t="shared" si="70"/>
        <v>0</v>
      </c>
      <c r="K328" s="132" t="s">
        <v>174</v>
      </c>
      <c r="L328" s="137"/>
      <c r="M328" s="138" t="s">
        <v>1</v>
      </c>
      <c r="N328" s="139" t="s">
        <v>47</v>
      </c>
      <c r="P328" s="140">
        <f t="shared" si="71"/>
        <v>0</v>
      </c>
      <c r="Q328" s="140">
        <v>0</v>
      </c>
      <c r="R328" s="140">
        <f t="shared" si="72"/>
        <v>0</v>
      </c>
      <c r="S328" s="140">
        <v>0</v>
      </c>
      <c r="T328" s="141">
        <f t="shared" si="73"/>
        <v>0</v>
      </c>
      <c r="AR328" s="142" t="s">
        <v>190</v>
      </c>
      <c r="AT328" s="142" t="s">
        <v>170</v>
      </c>
      <c r="AU328" s="142" t="s">
        <v>21</v>
      </c>
      <c r="AY328" s="13" t="s">
        <v>169</v>
      </c>
      <c r="BE328" s="143">
        <f t="shared" si="74"/>
        <v>0</v>
      </c>
      <c r="BF328" s="143">
        <f t="shared" si="75"/>
        <v>0</v>
      </c>
      <c r="BG328" s="143">
        <f t="shared" si="76"/>
        <v>0</v>
      </c>
      <c r="BH328" s="143">
        <f t="shared" si="77"/>
        <v>0</v>
      </c>
      <c r="BI328" s="143">
        <f t="shared" si="78"/>
        <v>0</v>
      </c>
      <c r="BJ328" s="13" t="s">
        <v>21</v>
      </c>
      <c r="BK328" s="143">
        <f t="shared" si="79"/>
        <v>0</v>
      </c>
      <c r="BL328" s="13" t="s">
        <v>190</v>
      </c>
      <c r="BM328" s="142" t="s">
        <v>953</v>
      </c>
    </row>
    <row r="329" spans="2:65" s="1" customFormat="1" ht="24.2" customHeight="1">
      <c r="B329" s="28"/>
      <c r="C329" s="130" t="s">
        <v>954</v>
      </c>
      <c r="D329" s="130" t="s">
        <v>170</v>
      </c>
      <c r="E329" s="131" t="s">
        <v>955</v>
      </c>
      <c r="F329" s="132" t="s">
        <v>956</v>
      </c>
      <c r="G329" s="133" t="s">
        <v>173</v>
      </c>
      <c r="H329" s="134">
        <v>1</v>
      </c>
      <c r="I329" s="135"/>
      <c r="J329" s="136">
        <f t="shared" si="70"/>
        <v>0</v>
      </c>
      <c r="K329" s="132" t="s">
        <v>174</v>
      </c>
      <c r="L329" s="137"/>
      <c r="M329" s="138" t="s">
        <v>1</v>
      </c>
      <c r="N329" s="139" t="s">
        <v>47</v>
      </c>
      <c r="P329" s="140">
        <f t="shared" si="71"/>
        <v>0</v>
      </c>
      <c r="Q329" s="140">
        <v>0</v>
      </c>
      <c r="R329" s="140">
        <f t="shared" si="72"/>
        <v>0</v>
      </c>
      <c r="S329" s="140">
        <v>0</v>
      </c>
      <c r="T329" s="141">
        <f t="shared" si="73"/>
        <v>0</v>
      </c>
      <c r="AR329" s="142" t="s">
        <v>190</v>
      </c>
      <c r="AT329" s="142" t="s">
        <v>170</v>
      </c>
      <c r="AU329" s="142" t="s">
        <v>21</v>
      </c>
      <c r="AY329" s="13" t="s">
        <v>169</v>
      </c>
      <c r="BE329" s="143">
        <f t="shared" si="74"/>
        <v>0</v>
      </c>
      <c r="BF329" s="143">
        <f t="shared" si="75"/>
        <v>0</v>
      </c>
      <c r="BG329" s="143">
        <f t="shared" si="76"/>
        <v>0</v>
      </c>
      <c r="BH329" s="143">
        <f t="shared" si="77"/>
        <v>0</v>
      </c>
      <c r="BI329" s="143">
        <f t="shared" si="78"/>
        <v>0</v>
      </c>
      <c r="BJ329" s="13" t="s">
        <v>21</v>
      </c>
      <c r="BK329" s="143">
        <f t="shared" si="79"/>
        <v>0</v>
      </c>
      <c r="BL329" s="13" t="s">
        <v>190</v>
      </c>
      <c r="BM329" s="142" t="s">
        <v>957</v>
      </c>
    </row>
    <row r="330" spans="2:65" s="1" customFormat="1" ht="16.5" customHeight="1">
      <c r="B330" s="28"/>
      <c r="C330" s="130" t="s">
        <v>958</v>
      </c>
      <c r="D330" s="130" t="s">
        <v>170</v>
      </c>
      <c r="E330" s="131" t="s">
        <v>959</v>
      </c>
      <c r="F330" s="132" t="s">
        <v>960</v>
      </c>
      <c r="G330" s="133" t="s">
        <v>961</v>
      </c>
      <c r="H330" s="134">
        <v>2</v>
      </c>
      <c r="I330" s="135"/>
      <c r="J330" s="136">
        <f t="shared" si="70"/>
        <v>0</v>
      </c>
      <c r="K330" s="132" t="s">
        <v>174</v>
      </c>
      <c r="L330" s="137"/>
      <c r="M330" s="138" t="s">
        <v>1</v>
      </c>
      <c r="N330" s="139" t="s">
        <v>47</v>
      </c>
      <c r="P330" s="140">
        <f t="shared" si="71"/>
        <v>0</v>
      </c>
      <c r="Q330" s="140">
        <v>0</v>
      </c>
      <c r="R330" s="140">
        <f t="shared" si="72"/>
        <v>0</v>
      </c>
      <c r="S330" s="140">
        <v>0</v>
      </c>
      <c r="T330" s="141">
        <f t="shared" si="73"/>
        <v>0</v>
      </c>
      <c r="AR330" s="142" t="s">
        <v>190</v>
      </c>
      <c r="AT330" s="142" t="s">
        <v>170</v>
      </c>
      <c r="AU330" s="142" t="s">
        <v>21</v>
      </c>
      <c r="AY330" s="13" t="s">
        <v>169</v>
      </c>
      <c r="BE330" s="143">
        <f t="shared" si="74"/>
        <v>0</v>
      </c>
      <c r="BF330" s="143">
        <f t="shared" si="75"/>
        <v>0</v>
      </c>
      <c r="BG330" s="143">
        <f t="shared" si="76"/>
        <v>0</v>
      </c>
      <c r="BH330" s="143">
        <f t="shared" si="77"/>
        <v>0</v>
      </c>
      <c r="BI330" s="143">
        <f t="shared" si="78"/>
        <v>0</v>
      </c>
      <c r="BJ330" s="13" t="s">
        <v>21</v>
      </c>
      <c r="BK330" s="143">
        <f t="shared" si="79"/>
        <v>0</v>
      </c>
      <c r="BL330" s="13" t="s">
        <v>190</v>
      </c>
      <c r="BM330" s="142" t="s">
        <v>962</v>
      </c>
    </row>
    <row r="331" spans="2:65" s="1" customFormat="1" ht="16.5" customHeight="1">
      <c r="B331" s="28"/>
      <c r="C331" s="144" t="s">
        <v>963</v>
      </c>
      <c r="D331" s="144" t="s">
        <v>182</v>
      </c>
      <c r="E331" s="145" t="s">
        <v>964</v>
      </c>
      <c r="F331" s="146" t="s">
        <v>965</v>
      </c>
      <c r="G331" s="147" t="s">
        <v>173</v>
      </c>
      <c r="H331" s="148">
        <v>1</v>
      </c>
      <c r="I331" s="149"/>
      <c r="J331" s="150">
        <f t="shared" si="70"/>
        <v>0</v>
      </c>
      <c r="K331" s="146" t="s">
        <v>174</v>
      </c>
      <c r="L331" s="28"/>
      <c r="M331" s="151" t="s">
        <v>1</v>
      </c>
      <c r="N331" s="152" t="s">
        <v>47</v>
      </c>
      <c r="P331" s="140">
        <f t="shared" si="71"/>
        <v>0</v>
      </c>
      <c r="Q331" s="140">
        <v>0</v>
      </c>
      <c r="R331" s="140">
        <f t="shared" si="72"/>
        <v>0</v>
      </c>
      <c r="S331" s="140">
        <v>0</v>
      </c>
      <c r="T331" s="141">
        <f t="shared" si="73"/>
        <v>0</v>
      </c>
      <c r="AR331" s="142" t="s">
        <v>185</v>
      </c>
      <c r="AT331" s="142" t="s">
        <v>182</v>
      </c>
      <c r="AU331" s="142" t="s">
        <v>21</v>
      </c>
      <c r="AY331" s="13" t="s">
        <v>169</v>
      </c>
      <c r="BE331" s="143">
        <f t="shared" si="74"/>
        <v>0</v>
      </c>
      <c r="BF331" s="143">
        <f t="shared" si="75"/>
        <v>0</v>
      </c>
      <c r="BG331" s="143">
        <f t="shared" si="76"/>
        <v>0</v>
      </c>
      <c r="BH331" s="143">
        <f t="shared" si="77"/>
        <v>0</v>
      </c>
      <c r="BI331" s="143">
        <f t="shared" si="78"/>
        <v>0</v>
      </c>
      <c r="BJ331" s="13" t="s">
        <v>21</v>
      </c>
      <c r="BK331" s="143">
        <f t="shared" si="79"/>
        <v>0</v>
      </c>
      <c r="BL331" s="13" t="s">
        <v>185</v>
      </c>
      <c r="BM331" s="142" t="s">
        <v>966</v>
      </c>
    </row>
    <row r="332" spans="2:65" s="1" customFormat="1" ht="44.25" customHeight="1">
      <c r="B332" s="28"/>
      <c r="C332" s="144" t="s">
        <v>967</v>
      </c>
      <c r="D332" s="144" t="s">
        <v>182</v>
      </c>
      <c r="E332" s="145" t="s">
        <v>968</v>
      </c>
      <c r="F332" s="146" t="s">
        <v>969</v>
      </c>
      <c r="G332" s="147" t="s">
        <v>173</v>
      </c>
      <c r="H332" s="148">
        <v>36</v>
      </c>
      <c r="I332" s="149"/>
      <c r="J332" s="150">
        <f t="shared" si="70"/>
        <v>0</v>
      </c>
      <c r="K332" s="146" t="s">
        <v>174</v>
      </c>
      <c r="L332" s="28"/>
      <c r="M332" s="151" t="s">
        <v>1</v>
      </c>
      <c r="N332" s="152" t="s">
        <v>47</v>
      </c>
      <c r="P332" s="140">
        <f t="shared" si="71"/>
        <v>0</v>
      </c>
      <c r="Q332" s="140">
        <v>0</v>
      </c>
      <c r="R332" s="140">
        <f t="shared" si="72"/>
        <v>0</v>
      </c>
      <c r="S332" s="140">
        <v>0</v>
      </c>
      <c r="T332" s="141">
        <f t="shared" si="73"/>
        <v>0</v>
      </c>
      <c r="AR332" s="142" t="s">
        <v>185</v>
      </c>
      <c r="AT332" s="142" t="s">
        <v>182</v>
      </c>
      <c r="AU332" s="142" t="s">
        <v>21</v>
      </c>
      <c r="AY332" s="13" t="s">
        <v>169</v>
      </c>
      <c r="BE332" s="143">
        <f t="shared" si="74"/>
        <v>0</v>
      </c>
      <c r="BF332" s="143">
        <f t="shared" si="75"/>
        <v>0</v>
      </c>
      <c r="BG332" s="143">
        <f t="shared" si="76"/>
        <v>0</v>
      </c>
      <c r="BH332" s="143">
        <f t="shared" si="77"/>
        <v>0</v>
      </c>
      <c r="BI332" s="143">
        <f t="shared" si="78"/>
        <v>0</v>
      </c>
      <c r="BJ332" s="13" t="s">
        <v>21</v>
      </c>
      <c r="BK332" s="143">
        <f t="shared" si="79"/>
        <v>0</v>
      </c>
      <c r="BL332" s="13" t="s">
        <v>185</v>
      </c>
      <c r="BM332" s="142" t="s">
        <v>970</v>
      </c>
    </row>
    <row r="333" spans="2:65" s="1" customFormat="1" ht="44.25" customHeight="1">
      <c r="B333" s="28"/>
      <c r="C333" s="144" t="s">
        <v>971</v>
      </c>
      <c r="D333" s="144" t="s">
        <v>182</v>
      </c>
      <c r="E333" s="145" t="s">
        <v>972</v>
      </c>
      <c r="F333" s="146" t="s">
        <v>973</v>
      </c>
      <c r="G333" s="147" t="s">
        <v>173</v>
      </c>
      <c r="H333" s="148">
        <v>1</v>
      </c>
      <c r="I333" s="149"/>
      <c r="J333" s="150">
        <f t="shared" si="70"/>
        <v>0</v>
      </c>
      <c r="K333" s="146" t="s">
        <v>174</v>
      </c>
      <c r="L333" s="28"/>
      <c r="M333" s="151" t="s">
        <v>1</v>
      </c>
      <c r="N333" s="152" t="s">
        <v>47</v>
      </c>
      <c r="P333" s="140">
        <f t="shared" si="71"/>
        <v>0</v>
      </c>
      <c r="Q333" s="140">
        <v>0</v>
      </c>
      <c r="R333" s="140">
        <f t="shared" si="72"/>
        <v>0</v>
      </c>
      <c r="S333" s="140">
        <v>0</v>
      </c>
      <c r="T333" s="141">
        <f t="shared" si="73"/>
        <v>0</v>
      </c>
      <c r="AR333" s="142" t="s">
        <v>185</v>
      </c>
      <c r="AT333" s="142" t="s">
        <v>182</v>
      </c>
      <c r="AU333" s="142" t="s">
        <v>21</v>
      </c>
      <c r="AY333" s="13" t="s">
        <v>169</v>
      </c>
      <c r="BE333" s="143">
        <f t="shared" si="74"/>
        <v>0</v>
      </c>
      <c r="BF333" s="143">
        <f t="shared" si="75"/>
        <v>0</v>
      </c>
      <c r="BG333" s="143">
        <f t="shared" si="76"/>
        <v>0</v>
      </c>
      <c r="BH333" s="143">
        <f t="shared" si="77"/>
        <v>0</v>
      </c>
      <c r="BI333" s="143">
        <f t="shared" si="78"/>
        <v>0</v>
      </c>
      <c r="BJ333" s="13" t="s">
        <v>21</v>
      </c>
      <c r="BK333" s="143">
        <f t="shared" si="79"/>
        <v>0</v>
      </c>
      <c r="BL333" s="13" t="s">
        <v>185</v>
      </c>
      <c r="BM333" s="142" t="s">
        <v>974</v>
      </c>
    </row>
    <row r="334" spans="2:65" s="1" customFormat="1" ht="128.65" customHeight="1">
      <c r="B334" s="28"/>
      <c r="C334" s="144" t="s">
        <v>975</v>
      </c>
      <c r="D334" s="144" t="s">
        <v>182</v>
      </c>
      <c r="E334" s="145" t="s">
        <v>976</v>
      </c>
      <c r="F334" s="146" t="s">
        <v>977</v>
      </c>
      <c r="G334" s="147" t="s">
        <v>173</v>
      </c>
      <c r="H334" s="148">
        <v>36</v>
      </c>
      <c r="I334" s="149"/>
      <c r="J334" s="150">
        <f t="shared" si="70"/>
        <v>0</v>
      </c>
      <c r="K334" s="146" t="s">
        <v>174</v>
      </c>
      <c r="L334" s="28"/>
      <c r="M334" s="151" t="s">
        <v>1</v>
      </c>
      <c r="N334" s="152" t="s">
        <v>47</v>
      </c>
      <c r="P334" s="140">
        <f t="shared" si="71"/>
        <v>0</v>
      </c>
      <c r="Q334" s="140">
        <v>0</v>
      </c>
      <c r="R334" s="140">
        <f t="shared" si="72"/>
        <v>0</v>
      </c>
      <c r="S334" s="140">
        <v>0</v>
      </c>
      <c r="T334" s="141">
        <f t="shared" si="73"/>
        <v>0</v>
      </c>
      <c r="AR334" s="142" t="s">
        <v>185</v>
      </c>
      <c r="AT334" s="142" t="s">
        <v>182</v>
      </c>
      <c r="AU334" s="142" t="s">
        <v>21</v>
      </c>
      <c r="AY334" s="13" t="s">
        <v>169</v>
      </c>
      <c r="BE334" s="143">
        <f t="shared" si="74"/>
        <v>0</v>
      </c>
      <c r="BF334" s="143">
        <f t="shared" si="75"/>
        <v>0</v>
      </c>
      <c r="BG334" s="143">
        <f t="shared" si="76"/>
        <v>0</v>
      </c>
      <c r="BH334" s="143">
        <f t="shared" si="77"/>
        <v>0</v>
      </c>
      <c r="BI334" s="143">
        <f t="shared" si="78"/>
        <v>0</v>
      </c>
      <c r="BJ334" s="13" t="s">
        <v>21</v>
      </c>
      <c r="BK334" s="143">
        <f t="shared" si="79"/>
        <v>0</v>
      </c>
      <c r="BL334" s="13" t="s">
        <v>185</v>
      </c>
      <c r="BM334" s="142" t="s">
        <v>978</v>
      </c>
    </row>
    <row r="335" spans="2:65" s="1" customFormat="1" ht="128.65" customHeight="1">
      <c r="B335" s="28"/>
      <c r="C335" s="144" t="s">
        <v>979</v>
      </c>
      <c r="D335" s="144" t="s">
        <v>182</v>
      </c>
      <c r="E335" s="145" t="s">
        <v>980</v>
      </c>
      <c r="F335" s="146" t="s">
        <v>981</v>
      </c>
      <c r="G335" s="147" t="s">
        <v>173</v>
      </c>
      <c r="H335" s="148">
        <v>1</v>
      </c>
      <c r="I335" s="149"/>
      <c r="J335" s="150">
        <f t="shared" si="70"/>
        <v>0</v>
      </c>
      <c r="K335" s="146" t="s">
        <v>174</v>
      </c>
      <c r="L335" s="28"/>
      <c r="M335" s="151" t="s">
        <v>1</v>
      </c>
      <c r="N335" s="152" t="s">
        <v>47</v>
      </c>
      <c r="P335" s="140">
        <f t="shared" si="71"/>
        <v>0</v>
      </c>
      <c r="Q335" s="140">
        <v>0</v>
      </c>
      <c r="R335" s="140">
        <f t="shared" si="72"/>
        <v>0</v>
      </c>
      <c r="S335" s="140">
        <v>0</v>
      </c>
      <c r="T335" s="141">
        <f t="shared" si="73"/>
        <v>0</v>
      </c>
      <c r="AR335" s="142" t="s">
        <v>185</v>
      </c>
      <c r="AT335" s="142" t="s">
        <v>182</v>
      </c>
      <c r="AU335" s="142" t="s">
        <v>21</v>
      </c>
      <c r="AY335" s="13" t="s">
        <v>169</v>
      </c>
      <c r="BE335" s="143">
        <f t="shared" si="74"/>
        <v>0</v>
      </c>
      <c r="BF335" s="143">
        <f t="shared" si="75"/>
        <v>0</v>
      </c>
      <c r="BG335" s="143">
        <f t="shared" si="76"/>
        <v>0</v>
      </c>
      <c r="BH335" s="143">
        <f t="shared" si="77"/>
        <v>0</v>
      </c>
      <c r="BI335" s="143">
        <f t="shared" si="78"/>
        <v>0</v>
      </c>
      <c r="BJ335" s="13" t="s">
        <v>21</v>
      </c>
      <c r="BK335" s="143">
        <f t="shared" si="79"/>
        <v>0</v>
      </c>
      <c r="BL335" s="13" t="s">
        <v>185</v>
      </c>
      <c r="BM335" s="142" t="s">
        <v>982</v>
      </c>
    </row>
    <row r="336" spans="2:65" s="1" customFormat="1" ht="128.65" customHeight="1">
      <c r="B336" s="28"/>
      <c r="C336" s="144" t="s">
        <v>983</v>
      </c>
      <c r="D336" s="144" t="s">
        <v>182</v>
      </c>
      <c r="E336" s="145" t="s">
        <v>984</v>
      </c>
      <c r="F336" s="146" t="s">
        <v>985</v>
      </c>
      <c r="G336" s="147" t="s">
        <v>173</v>
      </c>
      <c r="H336" s="148">
        <v>1</v>
      </c>
      <c r="I336" s="149"/>
      <c r="J336" s="150">
        <f t="shared" si="70"/>
        <v>0</v>
      </c>
      <c r="K336" s="146" t="s">
        <v>174</v>
      </c>
      <c r="L336" s="28"/>
      <c r="M336" s="151" t="s">
        <v>1</v>
      </c>
      <c r="N336" s="152" t="s">
        <v>47</v>
      </c>
      <c r="P336" s="140">
        <f t="shared" si="71"/>
        <v>0</v>
      </c>
      <c r="Q336" s="140">
        <v>0</v>
      </c>
      <c r="R336" s="140">
        <f t="shared" si="72"/>
        <v>0</v>
      </c>
      <c r="S336" s="140">
        <v>0</v>
      </c>
      <c r="T336" s="141">
        <f t="shared" si="73"/>
        <v>0</v>
      </c>
      <c r="AR336" s="142" t="s">
        <v>185</v>
      </c>
      <c r="AT336" s="142" t="s">
        <v>182</v>
      </c>
      <c r="AU336" s="142" t="s">
        <v>21</v>
      </c>
      <c r="AY336" s="13" t="s">
        <v>169</v>
      </c>
      <c r="BE336" s="143">
        <f t="shared" si="74"/>
        <v>0</v>
      </c>
      <c r="BF336" s="143">
        <f t="shared" si="75"/>
        <v>0</v>
      </c>
      <c r="BG336" s="143">
        <f t="shared" si="76"/>
        <v>0</v>
      </c>
      <c r="BH336" s="143">
        <f t="shared" si="77"/>
        <v>0</v>
      </c>
      <c r="BI336" s="143">
        <f t="shared" si="78"/>
        <v>0</v>
      </c>
      <c r="BJ336" s="13" t="s">
        <v>21</v>
      </c>
      <c r="BK336" s="143">
        <f t="shared" si="79"/>
        <v>0</v>
      </c>
      <c r="BL336" s="13" t="s">
        <v>185</v>
      </c>
      <c r="BM336" s="142" t="s">
        <v>986</v>
      </c>
    </row>
    <row r="337" spans="2:65" s="1" customFormat="1" ht="90" customHeight="1">
      <c r="B337" s="28"/>
      <c r="C337" s="144" t="s">
        <v>987</v>
      </c>
      <c r="D337" s="144" t="s">
        <v>182</v>
      </c>
      <c r="E337" s="145" t="s">
        <v>988</v>
      </c>
      <c r="F337" s="146" t="s">
        <v>989</v>
      </c>
      <c r="G337" s="147" t="s">
        <v>173</v>
      </c>
      <c r="H337" s="148">
        <v>1</v>
      </c>
      <c r="I337" s="149"/>
      <c r="J337" s="150">
        <f t="shared" si="70"/>
        <v>0</v>
      </c>
      <c r="K337" s="146" t="s">
        <v>174</v>
      </c>
      <c r="L337" s="28"/>
      <c r="M337" s="151" t="s">
        <v>1</v>
      </c>
      <c r="N337" s="152" t="s">
        <v>47</v>
      </c>
      <c r="P337" s="140">
        <f t="shared" si="71"/>
        <v>0</v>
      </c>
      <c r="Q337" s="140">
        <v>0</v>
      </c>
      <c r="R337" s="140">
        <f t="shared" si="72"/>
        <v>0</v>
      </c>
      <c r="S337" s="140">
        <v>0</v>
      </c>
      <c r="T337" s="141">
        <f t="shared" si="73"/>
        <v>0</v>
      </c>
      <c r="AR337" s="142" t="s">
        <v>185</v>
      </c>
      <c r="AT337" s="142" t="s">
        <v>182</v>
      </c>
      <c r="AU337" s="142" t="s">
        <v>21</v>
      </c>
      <c r="AY337" s="13" t="s">
        <v>169</v>
      </c>
      <c r="BE337" s="143">
        <f t="shared" si="74"/>
        <v>0</v>
      </c>
      <c r="BF337" s="143">
        <f t="shared" si="75"/>
        <v>0</v>
      </c>
      <c r="BG337" s="143">
        <f t="shared" si="76"/>
        <v>0</v>
      </c>
      <c r="BH337" s="143">
        <f t="shared" si="77"/>
        <v>0</v>
      </c>
      <c r="BI337" s="143">
        <f t="shared" si="78"/>
        <v>0</v>
      </c>
      <c r="BJ337" s="13" t="s">
        <v>21</v>
      </c>
      <c r="BK337" s="143">
        <f t="shared" si="79"/>
        <v>0</v>
      </c>
      <c r="BL337" s="13" t="s">
        <v>185</v>
      </c>
      <c r="BM337" s="142" t="s">
        <v>990</v>
      </c>
    </row>
    <row r="338" spans="2:65" s="1" customFormat="1" ht="44.25" customHeight="1">
      <c r="B338" s="28"/>
      <c r="C338" s="144" t="s">
        <v>991</v>
      </c>
      <c r="D338" s="144" t="s">
        <v>182</v>
      </c>
      <c r="E338" s="145" t="s">
        <v>992</v>
      </c>
      <c r="F338" s="146" t="s">
        <v>993</v>
      </c>
      <c r="G338" s="147" t="s">
        <v>173</v>
      </c>
      <c r="H338" s="148">
        <v>2</v>
      </c>
      <c r="I338" s="149"/>
      <c r="J338" s="150">
        <f t="shared" si="70"/>
        <v>0</v>
      </c>
      <c r="K338" s="146" t="s">
        <v>174</v>
      </c>
      <c r="L338" s="28"/>
      <c r="M338" s="155" t="s">
        <v>1</v>
      </c>
      <c r="N338" s="156" t="s">
        <v>47</v>
      </c>
      <c r="O338" s="157"/>
      <c r="P338" s="158">
        <f t="shared" si="71"/>
        <v>0</v>
      </c>
      <c r="Q338" s="158">
        <v>0</v>
      </c>
      <c r="R338" s="158">
        <f t="shared" si="72"/>
        <v>0</v>
      </c>
      <c r="S338" s="158">
        <v>0</v>
      </c>
      <c r="T338" s="159">
        <f t="shared" si="73"/>
        <v>0</v>
      </c>
      <c r="AR338" s="142" t="s">
        <v>21</v>
      </c>
      <c r="AT338" s="142" t="s">
        <v>182</v>
      </c>
      <c r="AU338" s="142" t="s">
        <v>21</v>
      </c>
      <c r="AY338" s="13" t="s">
        <v>169</v>
      </c>
      <c r="BE338" s="143">
        <f t="shared" si="74"/>
        <v>0</v>
      </c>
      <c r="BF338" s="143">
        <f t="shared" si="75"/>
        <v>0</v>
      </c>
      <c r="BG338" s="143">
        <f t="shared" si="76"/>
        <v>0</v>
      </c>
      <c r="BH338" s="143">
        <f t="shared" si="77"/>
        <v>0</v>
      </c>
      <c r="BI338" s="143">
        <f t="shared" si="78"/>
        <v>0</v>
      </c>
      <c r="BJ338" s="13" t="s">
        <v>21</v>
      </c>
      <c r="BK338" s="143">
        <f t="shared" si="79"/>
        <v>0</v>
      </c>
      <c r="BL338" s="13" t="s">
        <v>21</v>
      </c>
      <c r="BM338" s="142" t="s">
        <v>994</v>
      </c>
    </row>
    <row r="339" spans="2:65" s="1" customFormat="1" ht="6.95" customHeight="1">
      <c r="B339" s="40"/>
      <c r="C339" s="41"/>
      <c r="D339" s="41"/>
      <c r="E339" s="41"/>
      <c r="F339" s="41"/>
      <c r="G339" s="41"/>
      <c r="H339" s="41"/>
      <c r="I339" s="41"/>
      <c r="J339" s="41"/>
      <c r="K339" s="41"/>
      <c r="L339" s="28"/>
    </row>
  </sheetData>
  <sheetProtection algorithmName="SHA-512" hashValue="XpXPwqGWSkxfjXOaXO0Nv1jgSj7S+UpcGkhNZ45LNgFaMVQxaDwSzNqU2+GpX77xU2956ZgeXJFKmxsfMFTF4A==" saltValue="PIaQstRkmia1iPnizB8HnuF4FAqmeW/TMqO8+x1eEAonbhVRilsQ8JB/t7lVBOlMLWOC4svYmhgmctM3//08cA==" spinCount="100000" sheet="1" objects="1" scenarios="1" formatColumns="0" formatRows="0" autoFilter="0"/>
  <autoFilter ref="C128:K338" xr:uid="{00000000-0009-0000-0000-000001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32"/>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98</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137</v>
      </c>
      <c r="F9" s="207"/>
      <c r="G9" s="207"/>
      <c r="H9" s="207"/>
      <c r="L9" s="28"/>
    </row>
    <row r="10" spans="2:46" s="1" customFormat="1" ht="12" customHeight="1">
      <c r="B10" s="28"/>
      <c r="D10" s="23" t="s">
        <v>138</v>
      </c>
      <c r="L10" s="28"/>
    </row>
    <row r="11" spans="2:46" s="1" customFormat="1" ht="16.5" customHeight="1">
      <c r="B11" s="28"/>
      <c r="E11" s="168" t="s">
        <v>995</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ROUND(J122,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ROUND((SUM(BE122:BE131)),  2)</f>
        <v>0</v>
      </c>
      <c r="I35" s="92">
        <v>0.21</v>
      </c>
      <c r="J35" s="82">
        <f>ROUND(((SUM(BE122:BE131))*I35),  2)</f>
        <v>0</v>
      </c>
      <c r="L35" s="28"/>
    </row>
    <row r="36" spans="2:12" s="1" customFormat="1" ht="14.45" customHeight="1">
      <c r="B36" s="28"/>
      <c r="E36" s="23" t="s">
        <v>48</v>
      </c>
      <c r="F36" s="82">
        <f>ROUND((SUM(BF122:BF131)),  2)</f>
        <v>0</v>
      </c>
      <c r="I36" s="92">
        <v>0.15</v>
      </c>
      <c r="J36" s="82">
        <f>ROUND(((SUM(BF122:BF131))*I36),  2)</f>
        <v>0</v>
      </c>
      <c r="L36" s="28"/>
    </row>
    <row r="37" spans="2:12" s="1" customFormat="1" ht="14.45" hidden="1" customHeight="1">
      <c r="B37" s="28"/>
      <c r="E37" s="23" t="s">
        <v>49</v>
      </c>
      <c r="F37" s="82">
        <f>ROUND((SUM(BG122:BG131)),  2)</f>
        <v>0</v>
      </c>
      <c r="I37" s="92">
        <v>0.21</v>
      </c>
      <c r="J37" s="82">
        <f>0</f>
        <v>0</v>
      </c>
      <c r="L37" s="28"/>
    </row>
    <row r="38" spans="2:12" s="1" customFormat="1" ht="14.45" hidden="1" customHeight="1">
      <c r="B38" s="28"/>
      <c r="E38" s="23" t="s">
        <v>50</v>
      </c>
      <c r="F38" s="82">
        <f>ROUND((SUM(BH122:BH131)),  2)</f>
        <v>0</v>
      </c>
      <c r="I38" s="92">
        <v>0.15</v>
      </c>
      <c r="J38" s="82">
        <f>0</f>
        <v>0</v>
      </c>
      <c r="L38" s="28"/>
    </row>
    <row r="39" spans="2:12" s="1" customFormat="1" ht="14.45" hidden="1" customHeight="1">
      <c r="B39" s="28"/>
      <c r="E39" s="23" t="s">
        <v>51</v>
      </c>
      <c r="F39" s="82">
        <f>ROUND((SUM(BI122:BI131)),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137</v>
      </c>
      <c r="F87" s="207"/>
      <c r="G87" s="207"/>
      <c r="H87" s="207"/>
      <c r="L87" s="28"/>
    </row>
    <row r="88" spans="2:12" s="1" customFormat="1" ht="12" customHeight="1">
      <c r="B88" s="28"/>
      <c r="C88" s="23" t="s">
        <v>138</v>
      </c>
      <c r="L88" s="28"/>
    </row>
    <row r="89" spans="2:12" s="1" customFormat="1" ht="16.5" customHeight="1">
      <c r="B89" s="28"/>
      <c r="E89" s="168" t="str">
        <f>E11</f>
        <v>PS01.02 - stavební část</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J122</f>
        <v>0</v>
      </c>
      <c r="L98" s="28"/>
      <c r="AU98" s="13" t="s">
        <v>144</v>
      </c>
    </row>
    <row r="99" spans="2:47" s="8" customFormat="1" ht="24.95" customHeight="1">
      <c r="B99" s="104"/>
      <c r="D99" s="105" t="s">
        <v>996</v>
      </c>
      <c r="E99" s="106"/>
      <c r="F99" s="106"/>
      <c r="G99" s="106"/>
      <c r="H99" s="106"/>
      <c r="I99" s="106"/>
      <c r="J99" s="107">
        <f>J123</f>
        <v>0</v>
      </c>
      <c r="L99" s="104"/>
    </row>
    <row r="100" spans="2:47" s="9" customFormat="1" ht="19.899999999999999" customHeight="1">
      <c r="B100" s="108"/>
      <c r="D100" s="109" t="s">
        <v>997</v>
      </c>
      <c r="E100" s="110"/>
      <c r="F100" s="110"/>
      <c r="G100" s="110"/>
      <c r="H100" s="110"/>
      <c r="I100" s="110"/>
      <c r="J100" s="111">
        <f>J124</f>
        <v>0</v>
      </c>
      <c r="L100" s="108"/>
    </row>
    <row r="101" spans="2:47" s="1" customFormat="1" ht="21.75" customHeight="1">
      <c r="B101" s="28"/>
      <c r="L101" s="28"/>
    </row>
    <row r="102" spans="2:47" s="1" customFormat="1" ht="6.95" customHeight="1">
      <c r="B102" s="40"/>
      <c r="C102" s="41"/>
      <c r="D102" s="41"/>
      <c r="E102" s="41"/>
      <c r="F102" s="41"/>
      <c r="G102" s="41"/>
      <c r="H102" s="41"/>
      <c r="I102" s="41"/>
      <c r="J102" s="41"/>
      <c r="K102" s="41"/>
      <c r="L102" s="28"/>
    </row>
    <row r="106" spans="2:47" s="1" customFormat="1" ht="6.95" customHeight="1">
      <c r="B106" s="42"/>
      <c r="C106" s="43"/>
      <c r="D106" s="43"/>
      <c r="E106" s="43"/>
      <c r="F106" s="43"/>
      <c r="G106" s="43"/>
      <c r="H106" s="43"/>
      <c r="I106" s="43"/>
      <c r="J106" s="43"/>
      <c r="K106" s="43"/>
      <c r="L106" s="28"/>
    </row>
    <row r="107" spans="2:47" s="1" customFormat="1" ht="24.95" customHeight="1">
      <c r="B107" s="28"/>
      <c r="C107" s="17" t="s">
        <v>154</v>
      </c>
      <c r="L107" s="28"/>
    </row>
    <row r="108" spans="2:47" s="1" customFormat="1" ht="6.95" customHeight="1">
      <c r="B108" s="28"/>
      <c r="L108" s="28"/>
    </row>
    <row r="109" spans="2:47" s="1" customFormat="1" ht="12" customHeight="1">
      <c r="B109" s="28"/>
      <c r="C109" s="23" t="s">
        <v>16</v>
      </c>
      <c r="L109" s="28"/>
    </row>
    <row r="110" spans="2:47" s="1" customFormat="1" ht="16.5" customHeight="1">
      <c r="B110" s="28"/>
      <c r="E110" s="205" t="str">
        <f>E7</f>
        <v>Oprava zabezpečovacího zařízení v žst. Podlešín</v>
      </c>
      <c r="F110" s="206"/>
      <c r="G110" s="206"/>
      <c r="H110" s="206"/>
      <c r="L110" s="28"/>
    </row>
    <row r="111" spans="2:47" ht="12" customHeight="1">
      <c r="B111" s="16"/>
      <c r="C111" s="23" t="s">
        <v>136</v>
      </c>
      <c r="L111" s="16"/>
    </row>
    <row r="112" spans="2:47" s="1" customFormat="1" ht="16.5" customHeight="1">
      <c r="B112" s="28"/>
      <c r="E112" s="205" t="s">
        <v>137</v>
      </c>
      <c r="F112" s="207"/>
      <c r="G112" s="207"/>
      <c r="H112" s="207"/>
      <c r="L112" s="28"/>
    </row>
    <row r="113" spans="2:65" s="1" customFormat="1" ht="12" customHeight="1">
      <c r="B113" s="28"/>
      <c r="C113" s="23" t="s">
        <v>138</v>
      </c>
      <c r="L113" s="28"/>
    </row>
    <row r="114" spans="2:65" s="1" customFormat="1" ht="16.5" customHeight="1">
      <c r="B114" s="28"/>
      <c r="E114" s="168" t="str">
        <f>E11</f>
        <v>PS01.02 - stavební část</v>
      </c>
      <c r="F114" s="207"/>
      <c r="G114" s="207"/>
      <c r="H114" s="207"/>
      <c r="L114" s="28"/>
    </row>
    <row r="115" spans="2:65" s="1" customFormat="1" ht="6.95" customHeight="1">
      <c r="B115" s="28"/>
      <c r="L115" s="28"/>
    </row>
    <row r="116" spans="2:65" s="1" customFormat="1" ht="12" customHeight="1">
      <c r="B116" s="28"/>
      <c r="C116" s="23" t="s">
        <v>22</v>
      </c>
      <c r="F116" s="21" t="str">
        <f>F14</f>
        <v xml:space="preserve"> žst. Podlešín</v>
      </c>
      <c r="I116" s="23" t="s">
        <v>24</v>
      </c>
      <c r="J116" s="48" t="str">
        <f>IF(J14="","",J14)</f>
        <v>2. 11. 2023</v>
      </c>
      <c r="L116" s="28"/>
    </row>
    <row r="117" spans="2:65" s="1" customFormat="1" ht="6.95" customHeight="1">
      <c r="B117" s="28"/>
      <c r="L117" s="28"/>
    </row>
    <row r="118" spans="2:65" s="1" customFormat="1" ht="15.2" customHeight="1">
      <c r="B118" s="28"/>
      <c r="C118" s="23" t="s">
        <v>28</v>
      </c>
      <c r="F118" s="21" t="str">
        <f>E17</f>
        <v>Jiří Kejkula, OŘ Praha</v>
      </c>
      <c r="I118" s="23" t="s">
        <v>34</v>
      </c>
      <c r="J118" s="26" t="str">
        <f>E23</f>
        <v>TMS Projekt s.r.o.</v>
      </c>
      <c r="L118" s="28"/>
    </row>
    <row r="119" spans="2:65" s="1" customFormat="1" ht="25.7" customHeight="1">
      <c r="B119" s="28"/>
      <c r="C119" s="23" t="s">
        <v>32</v>
      </c>
      <c r="F119" s="21" t="str">
        <f>IF(E20="","",E20)</f>
        <v>Vyplň údaj</v>
      </c>
      <c r="I119" s="23" t="s">
        <v>39</v>
      </c>
      <c r="J119" s="26" t="str">
        <f>E26</f>
        <v>Milan Bělehrad, OŘ Praha</v>
      </c>
      <c r="L119" s="28"/>
    </row>
    <row r="120" spans="2:65" s="1" customFormat="1" ht="10.35" customHeight="1">
      <c r="B120" s="28"/>
      <c r="L120" s="28"/>
    </row>
    <row r="121" spans="2:65" s="10" customFormat="1" ht="29.25" customHeight="1">
      <c r="B121" s="112"/>
      <c r="C121" s="113" t="s">
        <v>155</v>
      </c>
      <c r="D121" s="114" t="s">
        <v>67</v>
      </c>
      <c r="E121" s="114" t="s">
        <v>63</v>
      </c>
      <c r="F121" s="114" t="s">
        <v>64</v>
      </c>
      <c r="G121" s="114" t="s">
        <v>156</v>
      </c>
      <c r="H121" s="114" t="s">
        <v>157</v>
      </c>
      <c r="I121" s="114" t="s">
        <v>158</v>
      </c>
      <c r="J121" s="114" t="s">
        <v>142</v>
      </c>
      <c r="K121" s="115" t="s">
        <v>159</v>
      </c>
      <c r="L121" s="112"/>
      <c r="M121" s="55" t="s">
        <v>1</v>
      </c>
      <c r="N121" s="56" t="s">
        <v>46</v>
      </c>
      <c r="O121" s="56" t="s">
        <v>160</v>
      </c>
      <c r="P121" s="56" t="s">
        <v>161</v>
      </c>
      <c r="Q121" s="56" t="s">
        <v>162</v>
      </c>
      <c r="R121" s="56" t="s">
        <v>163</v>
      </c>
      <c r="S121" s="56" t="s">
        <v>164</v>
      </c>
      <c r="T121" s="57" t="s">
        <v>165</v>
      </c>
    </row>
    <row r="122" spans="2:65" s="1" customFormat="1" ht="22.9" customHeight="1">
      <c r="B122" s="28"/>
      <c r="C122" s="60" t="s">
        <v>166</v>
      </c>
      <c r="J122" s="116">
        <f>BK122</f>
        <v>0</v>
      </c>
      <c r="L122" s="28"/>
      <c r="M122" s="58"/>
      <c r="N122" s="49"/>
      <c r="O122" s="49"/>
      <c r="P122" s="117">
        <f>P123</f>
        <v>0</v>
      </c>
      <c r="Q122" s="49"/>
      <c r="R122" s="117">
        <f>R123</f>
        <v>0.378</v>
      </c>
      <c r="S122" s="49"/>
      <c r="T122" s="118">
        <f>T123</f>
        <v>0</v>
      </c>
      <c r="AT122" s="13" t="s">
        <v>81</v>
      </c>
      <c r="AU122" s="13" t="s">
        <v>144</v>
      </c>
      <c r="BK122" s="119">
        <f>BK123</f>
        <v>0</v>
      </c>
    </row>
    <row r="123" spans="2:65" s="11" customFormat="1" ht="25.9" customHeight="1">
      <c r="B123" s="120"/>
      <c r="D123" s="121" t="s">
        <v>81</v>
      </c>
      <c r="E123" s="122" t="s">
        <v>998</v>
      </c>
      <c r="F123" s="122" t="s">
        <v>999</v>
      </c>
      <c r="I123" s="123"/>
      <c r="J123" s="124">
        <f>BK123</f>
        <v>0</v>
      </c>
      <c r="L123" s="120"/>
      <c r="M123" s="125"/>
      <c r="P123" s="126">
        <f>P124</f>
        <v>0</v>
      </c>
      <c r="R123" s="126">
        <f>R124</f>
        <v>0.378</v>
      </c>
      <c r="T123" s="127">
        <f>T124</f>
        <v>0</v>
      </c>
      <c r="AR123" s="121" t="s">
        <v>21</v>
      </c>
      <c r="AT123" s="128" t="s">
        <v>81</v>
      </c>
      <c r="AU123" s="128" t="s">
        <v>82</v>
      </c>
      <c r="AY123" s="121" t="s">
        <v>169</v>
      </c>
      <c r="BK123" s="129">
        <f>BK124</f>
        <v>0</v>
      </c>
    </row>
    <row r="124" spans="2:65" s="11" customFormat="1" ht="22.9" customHeight="1">
      <c r="B124" s="120"/>
      <c r="D124" s="121" t="s">
        <v>81</v>
      </c>
      <c r="E124" s="153" t="s">
        <v>21</v>
      </c>
      <c r="F124" s="153" t="s">
        <v>1000</v>
      </c>
      <c r="I124" s="123"/>
      <c r="J124" s="154">
        <f>BK124</f>
        <v>0</v>
      </c>
      <c r="L124" s="120"/>
      <c r="M124" s="125"/>
      <c r="P124" s="126">
        <f>SUM(P125:P131)</f>
        <v>0</v>
      </c>
      <c r="R124" s="126">
        <f>SUM(R125:R131)</f>
        <v>0.378</v>
      </c>
      <c r="T124" s="127">
        <f>SUM(T125:T131)</f>
        <v>0</v>
      </c>
      <c r="AR124" s="121" t="s">
        <v>21</v>
      </c>
      <c r="AT124" s="128" t="s">
        <v>81</v>
      </c>
      <c r="AU124" s="128" t="s">
        <v>21</v>
      </c>
      <c r="AY124" s="121" t="s">
        <v>169</v>
      </c>
      <c r="BK124" s="129">
        <f>SUM(BK125:BK131)</f>
        <v>0</v>
      </c>
    </row>
    <row r="125" spans="2:65" s="1" customFormat="1" ht="37.9" customHeight="1">
      <c r="B125" s="28"/>
      <c r="C125" s="144" t="s">
        <v>21</v>
      </c>
      <c r="D125" s="144" t="s">
        <v>182</v>
      </c>
      <c r="E125" s="145" t="s">
        <v>1001</v>
      </c>
      <c r="F125" s="146" t="s">
        <v>1002</v>
      </c>
      <c r="G125" s="147" t="s">
        <v>1003</v>
      </c>
      <c r="H125" s="148">
        <v>4</v>
      </c>
      <c r="I125" s="149"/>
      <c r="J125" s="150">
        <f t="shared" ref="J125:J131" si="0">ROUND(I125*H125,2)</f>
        <v>0</v>
      </c>
      <c r="K125" s="146" t="s">
        <v>1004</v>
      </c>
      <c r="L125" s="28"/>
      <c r="M125" s="151" t="s">
        <v>1</v>
      </c>
      <c r="N125" s="152" t="s">
        <v>47</v>
      </c>
      <c r="P125" s="140">
        <f t="shared" ref="P125:P131" si="1">O125*H125</f>
        <v>0</v>
      </c>
      <c r="Q125" s="140">
        <v>0</v>
      </c>
      <c r="R125" s="140">
        <f t="shared" ref="R125:R131" si="2">Q125*H125</f>
        <v>0</v>
      </c>
      <c r="S125" s="140">
        <v>0</v>
      </c>
      <c r="T125" s="141">
        <f t="shared" ref="T125:T131" si="3">S125*H125</f>
        <v>0</v>
      </c>
      <c r="AR125" s="142" t="s">
        <v>187</v>
      </c>
      <c r="AT125" s="142" t="s">
        <v>182</v>
      </c>
      <c r="AU125" s="142" t="s">
        <v>90</v>
      </c>
      <c r="AY125" s="13" t="s">
        <v>169</v>
      </c>
      <c r="BE125" s="143">
        <f t="shared" ref="BE125:BE131" si="4">IF(N125="základní",J125,0)</f>
        <v>0</v>
      </c>
      <c r="BF125" s="143">
        <f t="shared" ref="BF125:BF131" si="5">IF(N125="snížená",J125,0)</f>
        <v>0</v>
      </c>
      <c r="BG125" s="143">
        <f t="shared" ref="BG125:BG131" si="6">IF(N125="zákl. přenesená",J125,0)</f>
        <v>0</v>
      </c>
      <c r="BH125" s="143">
        <f t="shared" ref="BH125:BH131" si="7">IF(N125="sníž. přenesená",J125,0)</f>
        <v>0</v>
      </c>
      <c r="BI125" s="143">
        <f t="shared" ref="BI125:BI131" si="8">IF(N125="nulová",J125,0)</f>
        <v>0</v>
      </c>
      <c r="BJ125" s="13" t="s">
        <v>21</v>
      </c>
      <c r="BK125" s="143">
        <f t="shared" ref="BK125:BK131" si="9">ROUND(I125*H125,2)</f>
        <v>0</v>
      </c>
      <c r="BL125" s="13" t="s">
        <v>187</v>
      </c>
      <c r="BM125" s="142" t="s">
        <v>1005</v>
      </c>
    </row>
    <row r="126" spans="2:65" s="1" customFormat="1" ht="44.25" customHeight="1">
      <c r="B126" s="28"/>
      <c r="C126" s="144" t="s">
        <v>90</v>
      </c>
      <c r="D126" s="144" t="s">
        <v>182</v>
      </c>
      <c r="E126" s="145" t="s">
        <v>1006</v>
      </c>
      <c r="F126" s="146" t="s">
        <v>1007</v>
      </c>
      <c r="G126" s="147" t="s">
        <v>1003</v>
      </c>
      <c r="H126" s="148">
        <v>58</v>
      </c>
      <c r="I126" s="149"/>
      <c r="J126" s="150">
        <f t="shared" si="0"/>
        <v>0</v>
      </c>
      <c r="K126" s="146" t="s">
        <v>1004</v>
      </c>
      <c r="L126" s="28"/>
      <c r="M126" s="151" t="s">
        <v>1</v>
      </c>
      <c r="N126" s="152" t="s">
        <v>47</v>
      </c>
      <c r="P126" s="140">
        <f t="shared" si="1"/>
        <v>0</v>
      </c>
      <c r="Q126" s="140">
        <v>0</v>
      </c>
      <c r="R126" s="140">
        <f t="shared" si="2"/>
        <v>0</v>
      </c>
      <c r="S126" s="140">
        <v>0</v>
      </c>
      <c r="T126" s="141">
        <f t="shared" si="3"/>
        <v>0</v>
      </c>
      <c r="AR126" s="142" t="s">
        <v>187</v>
      </c>
      <c r="AT126" s="142" t="s">
        <v>182</v>
      </c>
      <c r="AU126" s="142" t="s">
        <v>90</v>
      </c>
      <c r="AY126" s="13" t="s">
        <v>169</v>
      </c>
      <c r="BE126" s="143">
        <f t="shared" si="4"/>
        <v>0</v>
      </c>
      <c r="BF126" s="143">
        <f t="shared" si="5"/>
        <v>0</v>
      </c>
      <c r="BG126" s="143">
        <f t="shared" si="6"/>
        <v>0</v>
      </c>
      <c r="BH126" s="143">
        <f t="shared" si="7"/>
        <v>0</v>
      </c>
      <c r="BI126" s="143">
        <f t="shared" si="8"/>
        <v>0</v>
      </c>
      <c r="BJ126" s="13" t="s">
        <v>21</v>
      </c>
      <c r="BK126" s="143">
        <f t="shared" si="9"/>
        <v>0</v>
      </c>
      <c r="BL126" s="13" t="s">
        <v>187</v>
      </c>
      <c r="BM126" s="142" t="s">
        <v>1008</v>
      </c>
    </row>
    <row r="127" spans="2:65" s="1" customFormat="1" ht="44.25" customHeight="1">
      <c r="B127" s="28"/>
      <c r="C127" s="144" t="s">
        <v>181</v>
      </c>
      <c r="D127" s="144" t="s">
        <v>182</v>
      </c>
      <c r="E127" s="145" t="s">
        <v>1009</v>
      </c>
      <c r="F127" s="146" t="s">
        <v>1010</v>
      </c>
      <c r="G127" s="147" t="s">
        <v>1003</v>
      </c>
      <c r="H127" s="148">
        <v>78</v>
      </c>
      <c r="I127" s="149"/>
      <c r="J127" s="150">
        <f t="shared" si="0"/>
        <v>0</v>
      </c>
      <c r="K127" s="146" t="s">
        <v>1004</v>
      </c>
      <c r="L127" s="28"/>
      <c r="M127" s="151" t="s">
        <v>1</v>
      </c>
      <c r="N127" s="152" t="s">
        <v>47</v>
      </c>
      <c r="P127" s="140">
        <f t="shared" si="1"/>
        <v>0</v>
      </c>
      <c r="Q127" s="140">
        <v>0</v>
      </c>
      <c r="R127" s="140">
        <f t="shared" si="2"/>
        <v>0</v>
      </c>
      <c r="S127" s="140">
        <v>0</v>
      </c>
      <c r="T127" s="141">
        <f t="shared" si="3"/>
        <v>0</v>
      </c>
      <c r="AR127" s="142" t="s">
        <v>187</v>
      </c>
      <c r="AT127" s="142" t="s">
        <v>182</v>
      </c>
      <c r="AU127" s="142" t="s">
        <v>90</v>
      </c>
      <c r="AY127" s="13" t="s">
        <v>169</v>
      </c>
      <c r="BE127" s="143">
        <f t="shared" si="4"/>
        <v>0</v>
      </c>
      <c r="BF127" s="143">
        <f t="shared" si="5"/>
        <v>0</v>
      </c>
      <c r="BG127" s="143">
        <f t="shared" si="6"/>
        <v>0</v>
      </c>
      <c r="BH127" s="143">
        <f t="shared" si="7"/>
        <v>0</v>
      </c>
      <c r="BI127" s="143">
        <f t="shared" si="8"/>
        <v>0</v>
      </c>
      <c r="BJ127" s="13" t="s">
        <v>21</v>
      </c>
      <c r="BK127" s="143">
        <f t="shared" si="9"/>
        <v>0</v>
      </c>
      <c r="BL127" s="13" t="s">
        <v>187</v>
      </c>
      <c r="BM127" s="142" t="s">
        <v>1011</v>
      </c>
    </row>
    <row r="128" spans="2:65" s="1" customFormat="1" ht="44.25" customHeight="1">
      <c r="B128" s="28"/>
      <c r="C128" s="144" t="s">
        <v>187</v>
      </c>
      <c r="D128" s="144" t="s">
        <v>182</v>
      </c>
      <c r="E128" s="145" t="s">
        <v>1012</v>
      </c>
      <c r="F128" s="146" t="s">
        <v>1013</v>
      </c>
      <c r="G128" s="147" t="s">
        <v>1003</v>
      </c>
      <c r="H128" s="148">
        <v>1055</v>
      </c>
      <c r="I128" s="149"/>
      <c r="J128" s="150">
        <f t="shared" si="0"/>
        <v>0</v>
      </c>
      <c r="K128" s="146" t="s">
        <v>1004</v>
      </c>
      <c r="L128" s="28"/>
      <c r="M128" s="151" t="s">
        <v>1</v>
      </c>
      <c r="N128" s="152" t="s">
        <v>47</v>
      </c>
      <c r="P128" s="140">
        <f t="shared" si="1"/>
        <v>0</v>
      </c>
      <c r="Q128" s="140">
        <v>0</v>
      </c>
      <c r="R128" s="140">
        <f t="shared" si="2"/>
        <v>0</v>
      </c>
      <c r="S128" s="140">
        <v>0</v>
      </c>
      <c r="T128" s="141">
        <f t="shared" si="3"/>
        <v>0</v>
      </c>
      <c r="AR128" s="142" t="s">
        <v>187</v>
      </c>
      <c r="AT128" s="142" t="s">
        <v>182</v>
      </c>
      <c r="AU128" s="142" t="s">
        <v>90</v>
      </c>
      <c r="AY128" s="13" t="s">
        <v>169</v>
      </c>
      <c r="BE128" s="143">
        <f t="shared" si="4"/>
        <v>0</v>
      </c>
      <c r="BF128" s="143">
        <f t="shared" si="5"/>
        <v>0</v>
      </c>
      <c r="BG128" s="143">
        <f t="shared" si="6"/>
        <v>0</v>
      </c>
      <c r="BH128" s="143">
        <f t="shared" si="7"/>
        <v>0</v>
      </c>
      <c r="BI128" s="143">
        <f t="shared" si="8"/>
        <v>0</v>
      </c>
      <c r="BJ128" s="13" t="s">
        <v>21</v>
      </c>
      <c r="BK128" s="143">
        <f t="shared" si="9"/>
        <v>0</v>
      </c>
      <c r="BL128" s="13" t="s">
        <v>187</v>
      </c>
      <c r="BM128" s="142" t="s">
        <v>1014</v>
      </c>
    </row>
    <row r="129" spans="2:65" s="1" customFormat="1" ht="44.25" customHeight="1">
      <c r="B129" s="28"/>
      <c r="C129" s="144" t="s">
        <v>192</v>
      </c>
      <c r="D129" s="144" t="s">
        <v>182</v>
      </c>
      <c r="E129" s="145" t="s">
        <v>1015</v>
      </c>
      <c r="F129" s="146" t="s">
        <v>1016</v>
      </c>
      <c r="G129" s="147" t="s">
        <v>390</v>
      </c>
      <c r="H129" s="148">
        <v>105</v>
      </c>
      <c r="I129" s="149"/>
      <c r="J129" s="150">
        <f t="shared" si="0"/>
        <v>0</v>
      </c>
      <c r="K129" s="146" t="s">
        <v>1004</v>
      </c>
      <c r="L129" s="28"/>
      <c r="M129" s="151" t="s">
        <v>1</v>
      </c>
      <c r="N129" s="152" t="s">
        <v>47</v>
      </c>
      <c r="P129" s="140">
        <f t="shared" si="1"/>
        <v>0</v>
      </c>
      <c r="Q129" s="140">
        <v>3.5999999999999999E-3</v>
      </c>
      <c r="R129" s="140">
        <f t="shared" si="2"/>
        <v>0.378</v>
      </c>
      <c r="S129" s="140">
        <v>0</v>
      </c>
      <c r="T129" s="141">
        <f t="shared" si="3"/>
        <v>0</v>
      </c>
      <c r="AR129" s="142" t="s">
        <v>187</v>
      </c>
      <c r="AT129" s="142" t="s">
        <v>182</v>
      </c>
      <c r="AU129" s="142" t="s">
        <v>90</v>
      </c>
      <c r="AY129" s="13" t="s">
        <v>169</v>
      </c>
      <c r="BE129" s="143">
        <f t="shared" si="4"/>
        <v>0</v>
      </c>
      <c r="BF129" s="143">
        <f t="shared" si="5"/>
        <v>0</v>
      </c>
      <c r="BG129" s="143">
        <f t="shared" si="6"/>
        <v>0</v>
      </c>
      <c r="BH129" s="143">
        <f t="shared" si="7"/>
        <v>0</v>
      </c>
      <c r="BI129" s="143">
        <f t="shared" si="8"/>
        <v>0</v>
      </c>
      <c r="BJ129" s="13" t="s">
        <v>21</v>
      </c>
      <c r="BK129" s="143">
        <f t="shared" si="9"/>
        <v>0</v>
      </c>
      <c r="BL129" s="13" t="s">
        <v>187</v>
      </c>
      <c r="BM129" s="142" t="s">
        <v>1017</v>
      </c>
    </row>
    <row r="130" spans="2:65" s="1" customFormat="1" ht="44.25" customHeight="1">
      <c r="B130" s="28"/>
      <c r="C130" s="144" t="s">
        <v>196</v>
      </c>
      <c r="D130" s="144" t="s">
        <v>182</v>
      </c>
      <c r="E130" s="145" t="s">
        <v>1018</v>
      </c>
      <c r="F130" s="146" t="s">
        <v>1019</v>
      </c>
      <c r="G130" s="147" t="s">
        <v>1003</v>
      </c>
      <c r="H130" s="148">
        <v>1195</v>
      </c>
      <c r="I130" s="149"/>
      <c r="J130" s="150">
        <f t="shared" si="0"/>
        <v>0</v>
      </c>
      <c r="K130" s="146" t="s">
        <v>1004</v>
      </c>
      <c r="L130" s="28"/>
      <c r="M130" s="151" t="s">
        <v>1</v>
      </c>
      <c r="N130" s="152" t="s">
        <v>47</v>
      </c>
      <c r="P130" s="140">
        <f t="shared" si="1"/>
        <v>0</v>
      </c>
      <c r="Q130" s="140">
        <v>0</v>
      </c>
      <c r="R130" s="140">
        <f t="shared" si="2"/>
        <v>0</v>
      </c>
      <c r="S130" s="140">
        <v>0</v>
      </c>
      <c r="T130" s="141">
        <f t="shared" si="3"/>
        <v>0</v>
      </c>
      <c r="AR130" s="142" t="s">
        <v>187</v>
      </c>
      <c r="AT130" s="142" t="s">
        <v>182</v>
      </c>
      <c r="AU130" s="142" t="s">
        <v>90</v>
      </c>
      <c r="AY130" s="13" t="s">
        <v>169</v>
      </c>
      <c r="BE130" s="143">
        <f t="shared" si="4"/>
        <v>0</v>
      </c>
      <c r="BF130" s="143">
        <f t="shared" si="5"/>
        <v>0</v>
      </c>
      <c r="BG130" s="143">
        <f t="shared" si="6"/>
        <v>0</v>
      </c>
      <c r="BH130" s="143">
        <f t="shared" si="7"/>
        <v>0</v>
      </c>
      <c r="BI130" s="143">
        <f t="shared" si="8"/>
        <v>0</v>
      </c>
      <c r="BJ130" s="13" t="s">
        <v>21</v>
      </c>
      <c r="BK130" s="143">
        <f t="shared" si="9"/>
        <v>0</v>
      </c>
      <c r="BL130" s="13" t="s">
        <v>187</v>
      </c>
      <c r="BM130" s="142" t="s">
        <v>1020</v>
      </c>
    </row>
    <row r="131" spans="2:65" s="1" customFormat="1" ht="33" customHeight="1">
      <c r="B131" s="28"/>
      <c r="C131" s="144" t="s">
        <v>200</v>
      </c>
      <c r="D131" s="144" t="s">
        <v>182</v>
      </c>
      <c r="E131" s="145" t="s">
        <v>1021</v>
      </c>
      <c r="F131" s="146" t="s">
        <v>1022</v>
      </c>
      <c r="G131" s="147" t="s">
        <v>1023</v>
      </c>
      <c r="H131" s="148">
        <v>3500</v>
      </c>
      <c r="I131" s="149"/>
      <c r="J131" s="150">
        <f t="shared" si="0"/>
        <v>0</v>
      </c>
      <c r="K131" s="146" t="s">
        <v>1004</v>
      </c>
      <c r="L131" s="28"/>
      <c r="M131" s="155" t="s">
        <v>1</v>
      </c>
      <c r="N131" s="156" t="s">
        <v>47</v>
      </c>
      <c r="O131" s="157"/>
      <c r="P131" s="158">
        <f t="shared" si="1"/>
        <v>0</v>
      </c>
      <c r="Q131" s="158">
        <v>0</v>
      </c>
      <c r="R131" s="158">
        <f t="shared" si="2"/>
        <v>0</v>
      </c>
      <c r="S131" s="158">
        <v>0</v>
      </c>
      <c r="T131" s="159">
        <f t="shared" si="3"/>
        <v>0</v>
      </c>
      <c r="AR131" s="142" t="s">
        <v>187</v>
      </c>
      <c r="AT131" s="142" t="s">
        <v>182</v>
      </c>
      <c r="AU131" s="142" t="s">
        <v>90</v>
      </c>
      <c r="AY131" s="13" t="s">
        <v>169</v>
      </c>
      <c r="BE131" s="143">
        <f t="shared" si="4"/>
        <v>0</v>
      </c>
      <c r="BF131" s="143">
        <f t="shared" si="5"/>
        <v>0</v>
      </c>
      <c r="BG131" s="143">
        <f t="shared" si="6"/>
        <v>0</v>
      </c>
      <c r="BH131" s="143">
        <f t="shared" si="7"/>
        <v>0</v>
      </c>
      <c r="BI131" s="143">
        <f t="shared" si="8"/>
        <v>0</v>
      </c>
      <c r="BJ131" s="13" t="s">
        <v>21</v>
      </c>
      <c r="BK131" s="143">
        <f t="shared" si="9"/>
        <v>0</v>
      </c>
      <c r="BL131" s="13" t="s">
        <v>187</v>
      </c>
      <c r="BM131" s="142" t="s">
        <v>1024</v>
      </c>
    </row>
    <row r="132" spans="2:65" s="1" customFormat="1" ht="6.95" customHeight="1">
      <c r="B132" s="40"/>
      <c r="C132" s="41"/>
      <c r="D132" s="41"/>
      <c r="E132" s="41"/>
      <c r="F132" s="41"/>
      <c r="G132" s="41"/>
      <c r="H132" s="41"/>
      <c r="I132" s="41"/>
      <c r="J132" s="41"/>
      <c r="K132" s="41"/>
      <c r="L132" s="28"/>
    </row>
  </sheetData>
  <sheetProtection algorithmName="SHA-512" hashValue="V/FpjUE8n6YeN/3drgjnoT4I9pDC/tmVr8aKyyX19B5xF4Js3FKTqIyH0aFX/2k4s+ZdLScYZgvRtZldyejtkg==" saltValue="rprNtFmI3vRBHxJt3fV39Ql0SmMd4QGQU49oEuaddhNT4iN+IYJZVXpxpvW+BSu90xzbdicWErngS7GIc6jOjQ==" spinCount="100000" sheet="1" objects="1" scenarios="1" formatColumns="0" formatRows="0" autoFilter="0"/>
  <autoFilter ref="C121:K131" xr:uid="{00000000-0009-0000-0000-000002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33"/>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101</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137</v>
      </c>
      <c r="F9" s="207"/>
      <c r="G9" s="207"/>
      <c r="H9" s="207"/>
      <c r="L9" s="28"/>
    </row>
    <row r="10" spans="2:46" s="1" customFormat="1" ht="12" customHeight="1">
      <c r="B10" s="28"/>
      <c r="D10" s="23" t="s">
        <v>138</v>
      </c>
      <c r="L10" s="28"/>
    </row>
    <row r="11" spans="2:46" s="1" customFormat="1" ht="16.5" customHeight="1">
      <c r="B11" s="28"/>
      <c r="E11" s="168" t="s">
        <v>1025</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ROUND(J122,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ROUND((SUM(BE122:BE132)),  2)</f>
        <v>0</v>
      </c>
      <c r="I35" s="92">
        <v>0.21</v>
      </c>
      <c r="J35" s="82">
        <f>ROUND(((SUM(BE122:BE132))*I35),  2)</f>
        <v>0</v>
      </c>
      <c r="L35" s="28"/>
    </row>
    <row r="36" spans="2:12" s="1" customFormat="1" ht="14.45" customHeight="1">
      <c r="B36" s="28"/>
      <c r="E36" s="23" t="s">
        <v>48</v>
      </c>
      <c r="F36" s="82">
        <f>ROUND((SUM(BF122:BF132)),  2)</f>
        <v>0</v>
      </c>
      <c r="I36" s="92">
        <v>0.15</v>
      </c>
      <c r="J36" s="82">
        <f>ROUND(((SUM(BF122:BF132))*I36),  2)</f>
        <v>0</v>
      </c>
      <c r="L36" s="28"/>
    </row>
    <row r="37" spans="2:12" s="1" customFormat="1" ht="14.45" hidden="1" customHeight="1">
      <c r="B37" s="28"/>
      <c r="E37" s="23" t="s">
        <v>49</v>
      </c>
      <c r="F37" s="82">
        <f>ROUND((SUM(BG122:BG132)),  2)</f>
        <v>0</v>
      </c>
      <c r="I37" s="92">
        <v>0.21</v>
      </c>
      <c r="J37" s="82">
        <f>0</f>
        <v>0</v>
      </c>
      <c r="L37" s="28"/>
    </row>
    <row r="38" spans="2:12" s="1" customFormat="1" ht="14.45" hidden="1" customHeight="1">
      <c r="B38" s="28"/>
      <c r="E38" s="23" t="s">
        <v>50</v>
      </c>
      <c r="F38" s="82">
        <f>ROUND((SUM(BH122:BH132)),  2)</f>
        <v>0</v>
      </c>
      <c r="I38" s="92">
        <v>0.15</v>
      </c>
      <c r="J38" s="82">
        <f>0</f>
        <v>0</v>
      </c>
      <c r="L38" s="28"/>
    </row>
    <row r="39" spans="2:12" s="1" customFormat="1" ht="14.45" hidden="1" customHeight="1">
      <c r="B39" s="28"/>
      <c r="E39" s="23" t="s">
        <v>51</v>
      </c>
      <c r="F39" s="82">
        <f>ROUND((SUM(BI122:BI132)),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137</v>
      </c>
      <c r="F87" s="207"/>
      <c r="G87" s="207"/>
      <c r="H87" s="207"/>
      <c r="L87" s="28"/>
    </row>
    <row r="88" spans="2:12" s="1" customFormat="1" ht="12" customHeight="1">
      <c r="B88" s="28"/>
      <c r="C88" s="23" t="s">
        <v>138</v>
      </c>
      <c r="L88" s="28"/>
    </row>
    <row r="89" spans="2:12" s="1" customFormat="1" ht="16.5" customHeight="1">
      <c r="B89" s="28"/>
      <c r="E89" s="168" t="str">
        <f>E11</f>
        <v>PS01.03 - VRN</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J122</f>
        <v>0</v>
      </c>
      <c r="L98" s="28"/>
      <c r="AU98" s="13" t="s">
        <v>144</v>
      </c>
    </row>
    <row r="99" spans="2:47" s="8" customFormat="1" ht="24.95" customHeight="1">
      <c r="B99" s="104"/>
      <c r="D99" s="105" t="s">
        <v>153</v>
      </c>
      <c r="E99" s="106"/>
      <c r="F99" s="106"/>
      <c r="G99" s="106"/>
      <c r="H99" s="106"/>
      <c r="I99" s="106"/>
      <c r="J99" s="107">
        <f>J123</f>
        <v>0</v>
      </c>
      <c r="L99" s="104"/>
    </row>
    <row r="100" spans="2:47" s="8" customFormat="1" ht="24.95" customHeight="1">
      <c r="B100" s="104"/>
      <c r="D100" s="105" t="s">
        <v>1026</v>
      </c>
      <c r="E100" s="106"/>
      <c r="F100" s="106"/>
      <c r="G100" s="106"/>
      <c r="H100" s="106"/>
      <c r="I100" s="106"/>
      <c r="J100" s="107">
        <f>J125</f>
        <v>0</v>
      </c>
      <c r="L100" s="104"/>
    </row>
    <row r="101" spans="2:47" s="1" customFormat="1" ht="21.75" customHeight="1">
      <c r="B101" s="28"/>
      <c r="L101" s="28"/>
    </row>
    <row r="102" spans="2:47" s="1" customFormat="1" ht="6.95" customHeight="1">
      <c r="B102" s="40"/>
      <c r="C102" s="41"/>
      <c r="D102" s="41"/>
      <c r="E102" s="41"/>
      <c r="F102" s="41"/>
      <c r="G102" s="41"/>
      <c r="H102" s="41"/>
      <c r="I102" s="41"/>
      <c r="J102" s="41"/>
      <c r="K102" s="41"/>
      <c r="L102" s="28"/>
    </row>
    <row r="106" spans="2:47" s="1" customFormat="1" ht="6.95" customHeight="1">
      <c r="B106" s="42"/>
      <c r="C106" s="43"/>
      <c r="D106" s="43"/>
      <c r="E106" s="43"/>
      <c r="F106" s="43"/>
      <c r="G106" s="43"/>
      <c r="H106" s="43"/>
      <c r="I106" s="43"/>
      <c r="J106" s="43"/>
      <c r="K106" s="43"/>
      <c r="L106" s="28"/>
    </row>
    <row r="107" spans="2:47" s="1" customFormat="1" ht="24.95" customHeight="1">
      <c r="B107" s="28"/>
      <c r="C107" s="17" t="s">
        <v>154</v>
      </c>
      <c r="L107" s="28"/>
    </row>
    <row r="108" spans="2:47" s="1" customFormat="1" ht="6.95" customHeight="1">
      <c r="B108" s="28"/>
      <c r="L108" s="28"/>
    </row>
    <row r="109" spans="2:47" s="1" customFormat="1" ht="12" customHeight="1">
      <c r="B109" s="28"/>
      <c r="C109" s="23" t="s">
        <v>16</v>
      </c>
      <c r="L109" s="28"/>
    </row>
    <row r="110" spans="2:47" s="1" customFormat="1" ht="16.5" customHeight="1">
      <c r="B110" s="28"/>
      <c r="E110" s="205" t="str">
        <f>E7</f>
        <v>Oprava zabezpečovacího zařízení v žst. Podlešín</v>
      </c>
      <c r="F110" s="206"/>
      <c r="G110" s="206"/>
      <c r="H110" s="206"/>
      <c r="L110" s="28"/>
    </row>
    <row r="111" spans="2:47" ht="12" customHeight="1">
      <c r="B111" s="16"/>
      <c r="C111" s="23" t="s">
        <v>136</v>
      </c>
      <c r="L111" s="16"/>
    </row>
    <row r="112" spans="2:47" s="1" customFormat="1" ht="16.5" customHeight="1">
      <c r="B112" s="28"/>
      <c r="E112" s="205" t="s">
        <v>137</v>
      </c>
      <c r="F112" s="207"/>
      <c r="G112" s="207"/>
      <c r="H112" s="207"/>
      <c r="L112" s="28"/>
    </row>
    <row r="113" spans="2:65" s="1" customFormat="1" ht="12" customHeight="1">
      <c r="B113" s="28"/>
      <c r="C113" s="23" t="s">
        <v>138</v>
      </c>
      <c r="L113" s="28"/>
    </row>
    <row r="114" spans="2:65" s="1" customFormat="1" ht="16.5" customHeight="1">
      <c r="B114" s="28"/>
      <c r="E114" s="168" t="str">
        <f>E11</f>
        <v>PS01.03 - VRN</v>
      </c>
      <c r="F114" s="207"/>
      <c r="G114" s="207"/>
      <c r="H114" s="207"/>
      <c r="L114" s="28"/>
    </row>
    <row r="115" spans="2:65" s="1" customFormat="1" ht="6.95" customHeight="1">
      <c r="B115" s="28"/>
      <c r="L115" s="28"/>
    </row>
    <row r="116" spans="2:65" s="1" customFormat="1" ht="12" customHeight="1">
      <c r="B116" s="28"/>
      <c r="C116" s="23" t="s">
        <v>22</v>
      </c>
      <c r="F116" s="21" t="str">
        <f>F14</f>
        <v xml:space="preserve"> žst. Podlešín</v>
      </c>
      <c r="I116" s="23" t="s">
        <v>24</v>
      </c>
      <c r="J116" s="48" t="str">
        <f>IF(J14="","",J14)</f>
        <v>2. 11. 2023</v>
      </c>
      <c r="L116" s="28"/>
    </row>
    <row r="117" spans="2:65" s="1" customFormat="1" ht="6.95" customHeight="1">
      <c r="B117" s="28"/>
      <c r="L117" s="28"/>
    </row>
    <row r="118" spans="2:65" s="1" customFormat="1" ht="15.2" customHeight="1">
      <c r="B118" s="28"/>
      <c r="C118" s="23" t="s">
        <v>28</v>
      </c>
      <c r="F118" s="21" t="str">
        <f>E17</f>
        <v>Jiří Kejkula, OŘ Praha</v>
      </c>
      <c r="I118" s="23" t="s">
        <v>34</v>
      </c>
      <c r="J118" s="26" t="str">
        <f>E23</f>
        <v>TMS Projekt s.r.o.</v>
      </c>
      <c r="L118" s="28"/>
    </row>
    <row r="119" spans="2:65" s="1" customFormat="1" ht="25.7" customHeight="1">
      <c r="B119" s="28"/>
      <c r="C119" s="23" t="s">
        <v>32</v>
      </c>
      <c r="F119" s="21" t="str">
        <f>IF(E20="","",E20)</f>
        <v>Vyplň údaj</v>
      </c>
      <c r="I119" s="23" t="s">
        <v>39</v>
      </c>
      <c r="J119" s="26" t="str">
        <f>E26</f>
        <v>Milan Bělehrad, OŘ Praha</v>
      </c>
      <c r="L119" s="28"/>
    </row>
    <row r="120" spans="2:65" s="1" customFormat="1" ht="10.35" customHeight="1">
      <c r="B120" s="28"/>
      <c r="L120" s="28"/>
    </row>
    <row r="121" spans="2:65" s="10" customFormat="1" ht="29.25" customHeight="1">
      <c r="B121" s="112"/>
      <c r="C121" s="113" t="s">
        <v>155</v>
      </c>
      <c r="D121" s="114" t="s">
        <v>67</v>
      </c>
      <c r="E121" s="114" t="s">
        <v>63</v>
      </c>
      <c r="F121" s="114" t="s">
        <v>64</v>
      </c>
      <c r="G121" s="114" t="s">
        <v>156</v>
      </c>
      <c r="H121" s="114" t="s">
        <v>157</v>
      </c>
      <c r="I121" s="114" t="s">
        <v>158</v>
      </c>
      <c r="J121" s="114" t="s">
        <v>142</v>
      </c>
      <c r="K121" s="115" t="s">
        <v>159</v>
      </c>
      <c r="L121" s="112"/>
      <c r="M121" s="55" t="s">
        <v>1</v>
      </c>
      <c r="N121" s="56" t="s">
        <v>46</v>
      </c>
      <c r="O121" s="56" t="s">
        <v>160</v>
      </c>
      <c r="P121" s="56" t="s">
        <v>161</v>
      </c>
      <c r="Q121" s="56" t="s">
        <v>162</v>
      </c>
      <c r="R121" s="56" t="s">
        <v>163</v>
      </c>
      <c r="S121" s="56" t="s">
        <v>164</v>
      </c>
      <c r="T121" s="57" t="s">
        <v>165</v>
      </c>
    </row>
    <row r="122" spans="2:65" s="1" customFormat="1" ht="22.9" customHeight="1">
      <c r="B122" s="28"/>
      <c r="C122" s="60" t="s">
        <v>166</v>
      </c>
      <c r="J122" s="116">
        <f>BK122</f>
        <v>0</v>
      </c>
      <c r="L122" s="28"/>
      <c r="M122" s="58"/>
      <c r="N122" s="49"/>
      <c r="O122" s="49"/>
      <c r="P122" s="117">
        <f>P123+P125</f>
        <v>0</v>
      </c>
      <c r="Q122" s="49"/>
      <c r="R122" s="117">
        <f>R123+R125</f>
        <v>0</v>
      </c>
      <c r="S122" s="49"/>
      <c r="T122" s="118">
        <f>T123+T125</f>
        <v>0</v>
      </c>
      <c r="AT122" s="13" t="s">
        <v>81</v>
      </c>
      <c r="AU122" s="13" t="s">
        <v>144</v>
      </c>
      <c r="BK122" s="119">
        <f>BK123+BK125</f>
        <v>0</v>
      </c>
    </row>
    <row r="123" spans="2:65" s="11" customFormat="1" ht="25.9" customHeight="1">
      <c r="B123" s="120"/>
      <c r="D123" s="121" t="s">
        <v>81</v>
      </c>
      <c r="E123" s="122" t="s">
        <v>758</v>
      </c>
      <c r="F123" s="122" t="s">
        <v>759</v>
      </c>
      <c r="I123" s="123"/>
      <c r="J123" s="124">
        <f>BK123</f>
        <v>0</v>
      </c>
      <c r="L123" s="120"/>
      <c r="M123" s="125"/>
      <c r="P123" s="126">
        <f>P124</f>
        <v>0</v>
      </c>
      <c r="R123" s="126">
        <f>R124</f>
        <v>0</v>
      </c>
      <c r="T123" s="127">
        <f>T124</f>
        <v>0</v>
      </c>
      <c r="AR123" s="121" t="s">
        <v>187</v>
      </c>
      <c r="AT123" s="128" t="s">
        <v>81</v>
      </c>
      <c r="AU123" s="128" t="s">
        <v>82</v>
      </c>
      <c r="AY123" s="121" t="s">
        <v>169</v>
      </c>
      <c r="BK123" s="129">
        <f>BK124</f>
        <v>0</v>
      </c>
    </row>
    <row r="124" spans="2:65" s="1" customFormat="1" ht="44.25" customHeight="1">
      <c r="B124" s="28"/>
      <c r="C124" s="144" t="s">
        <v>21</v>
      </c>
      <c r="D124" s="144" t="s">
        <v>182</v>
      </c>
      <c r="E124" s="145" t="s">
        <v>1027</v>
      </c>
      <c r="F124" s="146" t="s">
        <v>1028</v>
      </c>
      <c r="G124" s="147" t="s">
        <v>173</v>
      </c>
      <c r="H124" s="148">
        <v>36</v>
      </c>
      <c r="I124" s="149"/>
      <c r="J124" s="150">
        <f>ROUND(I124*H124,2)</f>
        <v>0</v>
      </c>
      <c r="K124" s="146" t="s">
        <v>174</v>
      </c>
      <c r="L124" s="28"/>
      <c r="M124" s="151" t="s">
        <v>1</v>
      </c>
      <c r="N124" s="152" t="s">
        <v>47</v>
      </c>
      <c r="P124" s="140">
        <f>O124*H124</f>
        <v>0</v>
      </c>
      <c r="Q124" s="140">
        <v>0</v>
      </c>
      <c r="R124" s="140">
        <f>Q124*H124</f>
        <v>0</v>
      </c>
      <c r="S124" s="140">
        <v>0</v>
      </c>
      <c r="T124" s="141">
        <f>S124*H124</f>
        <v>0</v>
      </c>
      <c r="AR124" s="142" t="s">
        <v>185</v>
      </c>
      <c r="AT124" s="142" t="s">
        <v>182</v>
      </c>
      <c r="AU124" s="142" t="s">
        <v>21</v>
      </c>
      <c r="AY124" s="13" t="s">
        <v>169</v>
      </c>
      <c r="BE124" s="143">
        <f>IF(N124="základní",J124,0)</f>
        <v>0</v>
      </c>
      <c r="BF124" s="143">
        <f>IF(N124="snížená",J124,0)</f>
        <v>0</v>
      </c>
      <c r="BG124" s="143">
        <f>IF(N124="zákl. přenesená",J124,0)</f>
        <v>0</v>
      </c>
      <c r="BH124" s="143">
        <f>IF(N124="sníž. přenesená",J124,0)</f>
        <v>0</v>
      </c>
      <c r="BI124" s="143">
        <f>IF(N124="nulová",J124,0)</f>
        <v>0</v>
      </c>
      <c r="BJ124" s="13" t="s">
        <v>21</v>
      </c>
      <c r="BK124" s="143">
        <f>ROUND(I124*H124,2)</f>
        <v>0</v>
      </c>
      <c r="BL124" s="13" t="s">
        <v>185</v>
      </c>
      <c r="BM124" s="142" t="s">
        <v>1029</v>
      </c>
    </row>
    <row r="125" spans="2:65" s="11" customFormat="1" ht="25.9" customHeight="1">
      <c r="B125" s="120"/>
      <c r="D125" s="121" t="s">
        <v>81</v>
      </c>
      <c r="E125" s="122" t="s">
        <v>100</v>
      </c>
      <c r="F125" s="122" t="s">
        <v>1030</v>
      </c>
      <c r="I125" s="123"/>
      <c r="J125" s="124">
        <f>BK125</f>
        <v>0</v>
      </c>
      <c r="L125" s="120"/>
      <c r="M125" s="125"/>
      <c r="P125" s="126">
        <f>SUM(P126:P132)</f>
        <v>0</v>
      </c>
      <c r="R125" s="126">
        <f>SUM(R126:R132)</f>
        <v>0</v>
      </c>
      <c r="T125" s="127">
        <f>SUM(T126:T132)</f>
        <v>0</v>
      </c>
      <c r="AR125" s="121" t="s">
        <v>192</v>
      </c>
      <c r="AT125" s="128" t="s">
        <v>81</v>
      </c>
      <c r="AU125" s="128" t="s">
        <v>82</v>
      </c>
      <c r="AY125" s="121" t="s">
        <v>169</v>
      </c>
      <c r="BK125" s="129">
        <f>SUM(BK126:BK132)</f>
        <v>0</v>
      </c>
    </row>
    <row r="126" spans="2:65" s="1" customFormat="1" ht="21.75" customHeight="1">
      <c r="B126" s="28"/>
      <c r="C126" s="144" t="s">
        <v>90</v>
      </c>
      <c r="D126" s="144" t="s">
        <v>182</v>
      </c>
      <c r="E126" s="145" t="s">
        <v>1031</v>
      </c>
      <c r="F126" s="146" t="s">
        <v>1032</v>
      </c>
      <c r="G126" s="147" t="s">
        <v>1033</v>
      </c>
      <c r="H126" s="160"/>
      <c r="I126" s="149"/>
      <c r="J126" s="150">
        <f t="shared" ref="J126:J132" si="0">ROUND(I126*H126,2)</f>
        <v>0</v>
      </c>
      <c r="K126" s="146" t="s">
        <v>174</v>
      </c>
      <c r="L126" s="28"/>
      <c r="M126" s="151" t="s">
        <v>1</v>
      </c>
      <c r="N126" s="152" t="s">
        <v>47</v>
      </c>
      <c r="P126" s="140">
        <f t="shared" ref="P126:P132" si="1">O126*H126</f>
        <v>0</v>
      </c>
      <c r="Q126" s="140">
        <v>0</v>
      </c>
      <c r="R126" s="140">
        <f t="shared" ref="R126:R132" si="2">Q126*H126</f>
        <v>0</v>
      </c>
      <c r="S126" s="140">
        <v>0</v>
      </c>
      <c r="T126" s="141">
        <f t="shared" ref="T126:T132" si="3">S126*H126</f>
        <v>0</v>
      </c>
      <c r="AR126" s="142" t="s">
        <v>21</v>
      </c>
      <c r="AT126" s="142" t="s">
        <v>182</v>
      </c>
      <c r="AU126" s="142" t="s">
        <v>21</v>
      </c>
      <c r="AY126" s="13" t="s">
        <v>169</v>
      </c>
      <c r="BE126" s="143">
        <f t="shared" ref="BE126:BE132" si="4">IF(N126="základní",J126,0)</f>
        <v>0</v>
      </c>
      <c r="BF126" s="143">
        <f t="shared" ref="BF126:BF132" si="5">IF(N126="snížená",J126,0)</f>
        <v>0</v>
      </c>
      <c r="BG126" s="143">
        <f t="shared" ref="BG126:BG132" si="6">IF(N126="zákl. přenesená",J126,0)</f>
        <v>0</v>
      </c>
      <c r="BH126" s="143">
        <f t="shared" ref="BH126:BH132" si="7">IF(N126="sníž. přenesená",J126,0)</f>
        <v>0</v>
      </c>
      <c r="BI126" s="143">
        <f t="shared" ref="BI126:BI132" si="8">IF(N126="nulová",J126,0)</f>
        <v>0</v>
      </c>
      <c r="BJ126" s="13" t="s">
        <v>21</v>
      </c>
      <c r="BK126" s="143">
        <f t="shared" ref="BK126:BK132" si="9">ROUND(I126*H126,2)</f>
        <v>0</v>
      </c>
      <c r="BL126" s="13" t="s">
        <v>21</v>
      </c>
      <c r="BM126" s="142" t="s">
        <v>1034</v>
      </c>
    </row>
    <row r="127" spans="2:65" s="1" customFormat="1" ht="21.75" customHeight="1">
      <c r="B127" s="28"/>
      <c r="C127" s="144" t="s">
        <v>181</v>
      </c>
      <c r="D127" s="144" t="s">
        <v>182</v>
      </c>
      <c r="E127" s="145" t="s">
        <v>1035</v>
      </c>
      <c r="F127" s="146" t="s">
        <v>1036</v>
      </c>
      <c r="G127" s="147" t="s">
        <v>1033</v>
      </c>
      <c r="H127" s="160"/>
      <c r="I127" s="149"/>
      <c r="J127" s="150">
        <f t="shared" si="0"/>
        <v>0</v>
      </c>
      <c r="K127" s="146" t="s">
        <v>174</v>
      </c>
      <c r="L127" s="28"/>
      <c r="M127" s="151" t="s">
        <v>1</v>
      </c>
      <c r="N127" s="152" t="s">
        <v>47</v>
      </c>
      <c r="P127" s="140">
        <f t="shared" si="1"/>
        <v>0</v>
      </c>
      <c r="Q127" s="140">
        <v>0</v>
      </c>
      <c r="R127" s="140">
        <f t="shared" si="2"/>
        <v>0</v>
      </c>
      <c r="S127" s="140">
        <v>0</v>
      </c>
      <c r="T127" s="141">
        <f t="shared" si="3"/>
        <v>0</v>
      </c>
      <c r="AR127" s="142" t="s">
        <v>21</v>
      </c>
      <c r="AT127" s="142" t="s">
        <v>182</v>
      </c>
      <c r="AU127" s="142" t="s">
        <v>21</v>
      </c>
      <c r="AY127" s="13" t="s">
        <v>169</v>
      </c>
      <c r="BE127" s="143">
        <f t="shared" si="4"/>
        <v>0</v>
      </c>
      <c r="BF127" s="143">
        <f t="shared" si="5"/>
        <v>0</v>
      </c>
      <c r="BG127" s="143">
        <f t="shared" si="6"/>
        <v>0</v>
      </c>
      <c r="BH127" s="143">
        <f t="shared" si="7"/>
        <v>0</v>
      </c>
      <c r="BI127" s="143">
        <f t="shared" si="8"/>
        <v>0</v>
      </c>
      <c r="BJ127" s="13" t="s">
        <v>21</v>
      </c>
      <c r="BK127" s="143">
        <f t="shared" si="9"/>
        <v>0</v>
      </c>
      <c r="BL127" s="13" t="s">
        <v>21</v>
      </c>
      <c r="BM127" s="142" t="s">
        <v>1037</v>
      </c>
    </row>
    <row r="128" spans="2:65" s="1" customFormat="1" ht="24.2" customHeight="1">
      <c r="B128" s="28"/>
      <c r="C128" s="144" t="s">
        <v>187</v>
      </c>
      <c r="D128" s="144" t="s">
        <v>182</v>
      </c>
      <c r="E128" s="145" t="s">
        <v>1038</v>
      </c>
      <c r="F128" s="146" t="s">
        <v>1039</v>
      </c>
      <c r="G128" s="147" t="s">
        <v>1033</v>
      </c>
      <c r="H128" s="160"/>
      <c r="I128" s="149"/>
      <c r="J128" s="150">
        <f t="shared" si="0"/>
        <v>0</v>
      </c>
      <c r="K128" s="146" t="s">
        <v>174</v>
      </c>
      <c r="L128" s="28"/>
      <c r="M128" s="151" t="s">
        <v>1</v>
      </c>
      <c r="N128" s="152" t="s">
        <v>47</v>
      </c>
      <c r="P128" s="140">
        <f t="shared" si="1"/>
        <v>0</v>
      </c>
      <c r="Q128" s="140">
        <v>0</v>
      </c>
      <c r="R128" s="140">
        <f t="shared" si="2"/>
        <v>0</v>
      </c>
      <c r="S128" s="140">
        <v>0</v>
      </c>
      <c r="T128" s="141">
        <f t="shared" si="3"/>
        <v>0</v>
      </c>
      <c r="AR128" s="142" t="s">
        <v>21</v>
      </c>
      <c r="AT128" s="142" t="s">
        <v>182</v>
      </c>
      <c r="AU128" s="142" t="s">
        <v>21</v>
      </c>
      <c r="AY128" s="13" t="s">
        <v>169</v>
      </c>
      <c r="BE128" s="143">
        <f t="shared" si="4"/>
        <v>0</v>
      </c>
      <c r="BF128" s="143">
        <f t="shared" si="5"/>
        <v>0</v>
      </c>
      <c r="BG128" s="143">
        <f t="shared" si="6"/>
        <v>0</v>
      </c>
      <c r="BH128" s="143">
        <f t="shared" si="7"/>
        <v>0</v>
      </c>
      <c r="BI128" s="143">
        <f t="shared" si="8"/>
        <v>0</v>
      </c>
      <c r="BJ128" s="13" t="s">
        <v>21</v>
      </c>
      <c r="BK128" s="143">
        <f t="shared" si="9"/>
        <v>0</v>
      </c>
      <c r="BL128" s="13" t="s">
        <v>21</v>
      </c>
      <c r="BM128" s="142" t="s">
        <v>1040</v>
      </c>
    </row>
    <row r="129" spans="2:65" s="1" customFormat="1" ht="33" customHeight="1">
      <c r="B129" s="28"/>
      <c r="C129" s="144" t="s">
        <v>192</v>
      </c>
      <c r="D129" s="144" t="s">
        <v>182</v>
      </c>
      <c r="E129" s="145" t="s">
        <v>1041</v>
      </c>
      <c r="F129" s="146" t="s">
        <v>1042</v>
      </c>
      <c r="G129" s="147" t="s">
        <v>1033</v>
      </c>
      <c r="H129" s="160"/>
      <c r="I129" s="149"/>
      <c r="J129" s="150">
        <f t="shared" si="0"/>
        <v>0</v>
      </c>
      <c r="K129" s="146" t="s">
        <v>174</v>
      </c>
      <c r="L129" s="28"/>
      <c r="M129" s="151" t="s">
        <v>1</v>
      </c>
      <c r="N129" s="152" t="s">
        <v>47</v>
      </c>
      <c r="P129" s="140">
        <f t="shared" si="1"/>
        <v>0</v>
      </c>
      <c r="Q129" s="140">
        <v>0</v>
      </c>
      <c r="R129" s="140">
        <f t="shared" si="2"/>
        <v>0</v>
      </c>
      <c r="S129" s="140">
        <v>0</v>
      </c>
      <c r="T129" s="141">
        <f t="shared" si="3"/>
        <v>0</v>
      </c>
      <c r="AR129" s="142" t="s">
        <v>21</v>
      </c>
      <c r="AT129" s="142" t="s">
        <v>182</v>
      </c>
      <c r="AU129" s="142" t="s">
        <v>21</v>
      </c>
      <c r="AY129" s="13" t="s">
        <v>169</v>
      </c>
      <c r="BE129" s="143">
        <f t="shared" si="4"/>
        <v>0</v>
      </c>
      <c r="BF129" s="143">
        <f t="shared" si="5"/>
        <v>0</v>
      </c>
      <c r="BG129" s="143">
        <f t="shared" si="6"/>
        <v>0</v>
      </c>
      <c r="BH129" s="143">
        <f t="shared" si="7"/>
        <v>0</v>
      </c>
      <c r="BI129" s="143">
        <f t="shared" si="8"/>
        <v>0</v>
      </c>
      <c r="BJ129" s="13" t="s">
        <v>21</v>
      </c>
      <c r="BK129" s="143">
        <f t="shared" si="9"/>
        <v>0</v>
      </c>
      <c r="BL129" s="13" t="s">
        <v>21</v>
      </c>
      <c r="BM129" s="142" t="s">
        <v>1043</v>
      </c>
    </row>
    <row r="130" spans="2:65" s="1" customFormat="1" ht="33" customHeight="1">
      <c r="B130" s="28"/>
      <c r="C130" s="144" t="s">
        <v>196</v>
      </c>
      <c r="D130" s="144" t="s">
        <v>182</v>
      </c>
      <c r="E130" s="145" t="s">
        <v>1044</v>
      </c>
      <c r="F130" s="146" t="s">
        <v>1045</v>
      </c>
      <c r="G130" s="147" t="s">
        <v>1033</v>
      </c>
      <c r="H130" s="160"/>
      <c r="I130" s="149"/>
      <c r="J130" s="150">
        <f t="shared" si="0"/>
        <v>0</v>
      </c>
      <c r="K130" s="146" t="s">
        <v>174</v>
      </c>
      <c r="L130" s="28"/>
      <c r="M130" s="151" t="s">
        <v>1</v>
      </c>
      <c r="N130" s="152" t="s">
        <v>47</v>
      </c>
      <c r="P130" s="140">
        <f t="shared" si="1"/>
        <v>0</v>
      </c>
      <c r="Q130" s="140">
        <v>0</v>
      </c>
      <c r="R130" s="140">
        <f t="shared" si="2"/>
        <v>0</v>
      </c>
      <c r="S130" s="140">
        <v>0</v>
      </c>
      <c r="T130" s="141">
        <f t="shared" si="3"/>
        <v>0</v>
      </c>
      <c r="AR130" s="142" t="s">
        <v>21</v>
      </c>
      <c r="AT130" s="142" t="s">
        <v>182</v>
      </c>
      <c r="AU130" s="142" t="s">
        <v>21</v>
      </c>
      <c r="AY130" s="13" t="s">
        <v>169</v>
      </c>
      <c r="BE130" s="143">
        <f t="shared" si="4"/>
        <v>0</v>
      </c>
      <c r="BF130" s="143">
        <f t="shared" si="5"/>
        <v>0</v>
      </c>
      <c r="BG130" s="143">
        <f t="shared" si="6"/>
        <v>0</v>
      </c>
      <c r="BH130" s="143">
        <f t="shared" si="7"/>
        <v>0</v>
      </c>
      <c r="BI130" s="143">
        <f t="shared" si="8"/>
        <v>0</v>
      </c>
      <c r="BJ130" s="13" t="s">
        <v>21</v>
      </c>
      <c r="BK130" s="143">
        <f t="shared" si="9"/>
        <v>0</v>
      </c>
      <c r="BL130" s="13" t="s">
        <v>21</v>
      </c>
      <c r="BM130" s="142" t="s">
        <v>1046</v>
      </c>
    </row>
    <row r="131" spans="2:65" s="1" customFormat="1" ht="21.75" customHeight="1">
      <c r="B131" s="28"/>
      <c r="C131" s="144" t="s">
        <v>200</v>
      </c>
      <c r="D131" s="144" t="s">
        <v>182</v>
      </c>
      <c r="E131" s="145" t="s">
        <v>1047</v>
      </c>
      <c r="F131" s="146" t="s">
        <v>1048</v>
      </c>
      <c r="G131" s="147" t="s">
        <v>1033</v>
      </c>
      <c r="H131" s="160"/>
      <c r="I131" s="149"/>
      <c r="J131" s="150">
        <f t="shared" si="0"/>
        <v>0</v>
      </c>
      <c r="K131" s="146" t="s">
        <v>174</v>
      </c>
      <c r="L131" s="28"/>
      <c r="M131" s="151" t="s">
        <v>1</v>
      </c>
      <c r="N131" s="152" t="s">
        <v>47</v>
      </c>
      <c r="P131" s="140">
        <f t="shared" si="1"/>
        <v>0</v>
      </c>
      <c r="Q131" s="140">
        <v>0</v>
      </c>
      <c r="R131" s="140">
        <f t="shared" si="2"/>
        <v>0</v>
      </c>
      <c r="S131" s="140">
        <v>0</v>
      </c>
      <c r="T131" s="141">
        <f t="shared" si="3"/>
        <v>0</v>
      </c>
      <c r="AR131" s="142" t="s">
        <v>21</v>
      </c>
      <c r="AT131" s="142" t="s">
        <v>182</v>
      </c>
      <c r="AU131" s="142" t="s">
        <v>21</v>
      </c>
      <c r="AY131" s="13" t="s">
        <v>169</v>
      </c>
      <c r="BE131" s="143">
        <f t="shared" si="4"/>
        <v>0</v>
      </c>
      <c r="BF131" s="143">
        <f t="shared" si="5"/>
        <v>0</v>
      </c>
      <c r="BG131" s="143">
        <f t="shared" si="6"/>
        <v>0</v>
      </c>
      <c r="BH131" s="143">
        <f t="shared" si="7"/>
        <v>0</v>
      </c>
      <c r="BI131" s="143">
        <f t="shared" si="8"/>
        <v>0</v>
      </c>
      <c r="BJ131" s="13" t="s">
        <v>21</v>
      </c>
      <c r="BK131" s="143">
        <f t="shared" si="9"/>
        <v>0</v>
      </c>
      <c r="BL131" s="13" t="s">
        <v>21</v>
      </c>
      <c r="BM131" s="142" t="s">
        <v>1049</v>
      </c>
    </row>
    <row r="132" spans="2:65" s="1" customFormat="1" ht="16.5" customHeight="1">
      <c r="B132" s="28"/>
      <c r="C132" s="144" t="s">
        <v>204</v>
      </c>
      <c r="D132" s="144" t="s">
        <v>182</v>
      </c>
      <c r="E132" s="145" t="s">
        <v>1050</v>
      </c>
      <c r="F132" s="146" t="s">
        <v>1051</v>
      </c>
      <c r="G132" s="147" t="s">
        <v>1033</v>
      </c>
      <c r="H132" s="160"/>
      <c r="I132" s="149"/>
      <c r="J132" s="150">
        <f t="shared" si="0"/>
        <v>0</v>
      </c>
      <c r="K132" s="146" t="s">
        <v>174</v>
      </c>
      <c r="L132" s="28"/>
      <c r="M132" s="155" t="s">
        <v>1</v>
      </c>
      <c r="N132" s="156" t="s">
        <v>47</v>
      </c>
      <c r="O132" s="157"/>
      <c r="P132" s="158">
        <f t="shared" si="1"/>
        <v>0</v>
      </c>
      <c r="Q132" s="158">
        <v>0</v>
      </c>
      <c r="R132" s="158">
        <f t="shared" si="2"/>
        <v>0</v>
      </c>
      <c r="S132" s="158">
        <v>0</v>
      </c>
      <c r="T132" s="159">
        <f t="shared" si="3"/>
        <v>0</v>
      </c>
      <c r="AR132" s="142" t="s">
        <v>185</v>
      </c>
      <c r="AT132" s="142" t="s">
        <v>182</v>
      </c>
      <c r="AU132" s="142" t="s">
        <v>21</v>
      </c>
      <c r="AY132" s="13" t="s">
        <v>169</v>
      </c>
      <c r="BE132" s="143">
        <f t="shared" si="4"/>
        <v>0</v>
      </c>
      <c r="BF132" s="143">
        <f t="shared" si="5"/>
        <v>0</v>
      </c>
      <c r="BG132" s="143">
        <f t="shared" si="6"/>
        <v>0</v>
      </c>
      <c r="BH132" s="143">
        <f t="shared" si="7"/>
        <v>0</v>
      </c>
      <c r="BI132" s="143">
        <f t="shared" si="8"/>
        <v>0</v>
      </c>
      <c r="BJ132" s="13" t="s">
        <v>21</v>
      </c>
      <c r="BK132" s="143">
        <f t="shared" si="9"/>
        <v>0</v>
      </c>
      <c r="BL132" s="13" t="s">
        <v>185</v>
      </c>
      <c r="BM132" s="142" t="s">
        <v>1052</v>
      </c>
    </row>
    <row r="133" spans="2:65" s="1" customFormat="1" ht="6.95" customHeight="1">
      <c r="B133" s="40"/>
      <c r="C133" s="41"/>
      <c r="D133" s="41"/>
      <c r="E133" s="41"/>
      <c r="F133" s="41"/>
      <c r="G133" s="41"/>
      <c r="H133" s="41"/>
      <c r="I133" s="41"/>
      <c r="J133" s="41"/>
      <c r="K133" s="41"/>
      <c r="L133" s="28"/>
    </row>
  </sheetData>
  <sheetProtection algorithmName="SHA-512" hashValue="X6i6esEuRGjNI9CXVYViCsxNrcI35UnDupXRxroI9Dkb3FW9RxMLzl9H904ZFem4qeV0QAApwVVbZRbQh/kfdg==" saltValue="dhoRYAk6Faeqw1Lau3ddCIaYjwNj8f38m904Jx8mKkscBCSodG9ucEx9HhUo2OQZ5JWgEF0K0ATrfXeDen8XuQ==" spinCount="100000" sheet="1" objects="1" scenarios="1" formatColumns="0" formatRows="0" autoFilter="0"/>
  <autoFilter ref="C121:K132" xr:uid="{00000000-0009-0000-0000-000003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59"/>
  <sheetViews>
    <sheetView showGridLines="0" tabSelected="1" topLeftCell="A131" workbookViewId="0">
      <selection activeCell="K153" sqref="K153"/>
    </sheetView>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104</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137</v>
      </c>
      <c r="F9" s="207"/>
      <c r="G9" s="207"/>
      <c r="H9" s="207"/>
      <c r="L9" s="28"/>
    </row>
    <row r="10" spans="2:46" s="1" customFormat="1" ht="12" customHeight="1">
      <c r="B10" s="28"/>
      <c r="D10" s="23" t="s">
        <v>138</v>
      </c>
      <c r="L10" s="28"/>
    </row>
    <row r="11" spans="2:46" s="1" customFormat="1" ht="16.5" customHeight="1">
      <c r="B11" s="28"/>
      <c r="E11" s="168" t="s">
        <v>1053</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ROUND(J121,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ROUND((SUM(BE121:BE158)),  2)</f>
        <v>0</v>
      </c>
      <c r="I35" s="92">
        <v>0.21</v>
      </c>
      <c r="J35" s="82">
        <f>ROUND(((SUM(BE121:BE158))*I35),  2)</f>
        <v>0</v>
      </c>
      <c r="L35" s="28"/>
    </row>
    <row r="36" spans="2:12" s="1" customFormat="1" ht="14.45" customHeight="1">
      <c r="B36" s="28"/>
      <c r="E36" s="23" t="s">
        <v>48</v>
      </c>
      <c r="F36" s="82">
        <f>ROUND((SUM(BF121:BF158)),  2)</f>
        <v>0</v>
      </c>
      <c r="I36" s="92">
        <v>0.15</v>
      </c>
      <c r="J36" s="82">
        <f>ROUND(((SUM(BF121:BF158))*I36),  2)</f>
        <v>0</v>
      </c>
      <c r="L36" s="28"/>
    </row>
    <row r="37" spans="2:12" s="1" customFormat="1" ht="14.45" hidden="1" customHeight="1">
      <c r="B37" s="28"/>
      <c r="E37" s="23" t="s">
        <v>49</v>
      </c>
      <c r="F37" s="82">
        <f>ROUND((SUM(BG121:BG158)),  2)</f>
        <v>0</v>
      </c>
      <c r="I37" s="92">
        <v>0.21</v>
      </c>
      <c r="J37" s="82">
        <f>0</f>
        <v>0</v>
      </c>
      <c r="L37" s="28"/>
    </row>
    <row r="38" spans="2:12" s="1" customFormat="1" ht="14.45" hidden="1" customHeight="1">
      <c r="B38" s="28"/>
      <c r="E38" s="23" t="s">
        <v>50</v>
      </c>
      <c r="F38" s="82">
        <f>ROUND((SUM(BH121:BH158)),  2)</f>
        <v>0</v>
      </c>
      <c r="I38" s="92">
        <v>0.15</v>
      </c>
      <c r="J38" s="82">
        <f>0</f>
        <v>0</v>
      </c>
      <c r="L38" s="28"/>
    </row>
    <row r="39" spans="2:12" s="1" customFormat="1" ht="14.45" hidden="1" customHeight="1">
      <c r="B39" s="28"/>
      <c r="E39" s="23" t="s">
        <v>51</v>
      </c>
      <c r="F39" s="82">
        <f>ROUND((SUM(BI121:BI158)),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137</v>
      </c>
      <c r="F87" s="207"/>
      <c r="G87" s="207"/>
      <c r="H87" s="207"/>
      <c r="L87" s="28"/>
    </row>
    <row r="88" spans="2:12" s="1" customFormat="1" ht="12" customHeight="1">
      <c r="B88" s="28"/>
      <c r="C88" s="23" t="s">
        <v>138</v>
      </c>
      <c r="L88" s="28"/>
    </row>
    <row r="89" spans="2:12" s="1" customFormat="1" ht="16.5" customHeight="1">
      <c r="B89" s="28"/>
      <c r="E89" s="168" t="str">
        <f>E11</f>
        <v>PS01.04 - NEOCEŇOVAT - dodávky z centrálních smluv SŽ</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J121</f>
        <v>0</v>
      </c>
      <c r="L98" s="28"/>
      <c r="AU98" s="13" t="s">
        <v>144</v>
      </c>
    </row>
    <row r="99" spans="2:47" s="8" customFormat="1" ht="24.95" customHeight="1">
      <c r="B99" s="104"/>
      <c r="D99" s="105" t="s">
        <v>145</v>
      </c>
      <c r="E99" s="106"/>
      <c r="F99" s="106"/>
      <c r="G99" s="106"/>
      <c r="H99" s="106"/>
      <c r="I99" s="106"/>
      <c r="J99" s="107">
        <f>J122</f>
        <v>0</v>
      </c>
      <c r="L99" s="104"/>
    </row>
    <row r="100" spans="2:47" s="1" customFormat="1" ht="21.75" customHeight="1">
      <c r="B100" s="28"/>
      <c r="L100" s="28"/>
    </row>
    <row r="101" spans="2:47" s="1" customFormat="1" ht="6.95" customHeight="1">
      <c r="B101" s="40"/>
      <c r="C101" s="41"/>
      <c r="D101" s="41"/>
      <c r="E101" s="41"/>
      <c r="F101" s="41"/>
      <c r="G101" s="41"/>
      <c r="H101" s="41"/>
      <c r="I101" s="41"/>
      <c r="J101" s="41"/>
      <c r="K101" s="41"/>
      <c r="L101" s="28"/>
    </row>
    <row r="105" spans="2:47" s="1" customFormat="1" ht="6.95" customHeight="1">
      <c r="B105" s="42"/>
      <c r="C105" s="43"/>
      <c r="D105" s="43"/>
      <c r="E105" s="43"/>
      <c r="F105" s="43"/>
      <c r="G105" s="43"/>
      <c r="H105" s="43"/>
      <c r="I105" s="43"/>
      <c r="J105" s="43"/>
      <c r="K105" s="43"/>
      <c r="L105" s="28"/>
    </row>
    <row r="106" spans="2:47" s="1" customFormat="1" ht="24.95" customHeight="1">
      <c r="B106" s="28"/>
      <c r="C106" s="17" t="s">
        <v>154</v>
      </c>
      <c r="L106" s="28"/>
    </row>
    <row r="107" spans="2:47" s="1" customFormat="1" ht="6.95" customHeight="1">
      <c r="B107" s="28"/>
      <c r="L107" s="28"/>
    </row>
    <row r="108" spans="2:47" s="1" customFormat="1" ht="12" customHeight="1">
      <c r="B108" s="28"/>
      <c r="C108" s="23" t="s">
        <v>16</v>
      </c>
      <c r="L108" s="28"/>
    </row>
    <row r="109" spans="2:47" s="1" customFormat="1" ht="16.5" customHeight="1">
      <c r="B109" s="28"/>
      <c r="E109" s="205" t="str">
        <f>E7</f>
        <v>Oprava zabezpečovacího zařízení v žst. Podlešín</v>
      </c>
      <c r="F109" s="206"/>
      <c r="G109" s="206"/>
      <c r="H109" s="206"/>
      <c r="L109" s="28"/>
    </row>
    <row r="110" spans="2:47" ht="12" customHeight="1">
      <c r="B110" s="16"/>
      <c r="C110" s="23" t="s">
        <v>136</v>
      </c>
      <c r="L110" s="16"/>
    </row>
    <row r="111" spans="2:47" s="1" customFormat="1" ht="16.5" customHeight="1">
      <c r="B111" s="28"/>
      <c r="E111" s="205" t="s">
        <v>137</v>
      </c>
      <c r="F111" s="207"/>
      <c r="G111" s="207"/>
      <c r="H111" s="207"/>
      <c r="L111" s="28"/>
    </row>
    <row r="112" spans="2:47" s="1" customFormat="1" ht="12" customHeight="1">
      <c r="B112" s="28"/>
      <c r="C112" s="23" t="s">
        <v>138</v>
      </c>
      <c r="L112" s="28"/>
    </row>
    <row r="113" spans="2:65" s="1" customFormat="1" ht="16.5" customHeight="1">
      <c r="B113" s="28"/>
      <c r="E113" s="168" t="str">
        <f>E11</f>
        <v>PS01.04 - NEOCEŇOVAT - dodávky z centrálních smluv SŽ</v>
      </c>
      <c r="F113" s="207"/>
      <c r="G113" s="207"/>
      <c r="H113" s="207"/>
      <c r="L113" s="28"/>
    </row>
    <row r="114" spans="2:65" s="1" customFormat="1" ht="6.95" customHeight="1">
      <c r="B114" s="28"/>
      <c r="L114" s="28"/>
    </row>
    <row r="115" spans="2:65" s="1" customFormat="1" ht="12" customHeight="1">
      <c r="B115" s="28"/>
      <c r="C115" s="23" t="s">
        <v>22</v>
      </c>
      <c r="F115" s="21" t="str">
        <f>F14</f>
        <v xml:space="preserve"> žst. Podlešín</v>
      </c>
      <c r="I115" s="23" t="s">
        <v>24</v>
      </c>
      <c r="J115" s="48" t="str">
        <f>IF(J14="","",J14)</f>
        <v>2. 11. 2023</v>
      </c>
      <c r="L115" s="28"/>
    </row>
    <row r="116" spans="2:65" s="1" customFormat="1" ht="6.95" customHeight="1">
      <c r="B116" s="28"/>
      <c r="L116" s="28"/>
    </row>
    <row r="117" spans="2:65" s="1" customFormat="1" ht="15.2" customHeight="1">
      <c r="B117" s="28"/>
      <c r="C117" s="23" t="s">
        <v>28</v>
      </c>
      <c r="F117" s="21" t="str">
        <f>E17</f>
        <v>Jiří Kejkula, OŘ Praha</v>
      </c>
      <c r="I117" s="23" t="s">
        <v>34</v>
      </c>
      <c r="J117" s="26" t="str">
        <f>E23</f>
        <v>TMS Projekt s.r.o.</v>
      </c>
      <c r="L117" s="28"/>
    </row>
    <row r="118" spans="2:65" s="1" customFormat="1" ht="25.7" customHeight="1">
      <c r="B118" s="28"/>
      <c r="C118" s="23" t="s">
        <v>32</v>
      </c>
      <c r="F118" s="21" t="str">
        <f>IF(E20="","",E20)</f>
        <v>Vyplň údaj</v>
      </c>
      <c r="I118" s="23" t="s">
        <v>39</v>
      </c>
      <c r="J118" s="26" t="str">
        <f>E26</f>
        <v>Milan Bělehrad, OŘ Praha</v>
      </c>
      <c r="L118" s="28"/>
    </row>
    <row r="119" spans="2:65" s="1" customFormat="1" ht="10.35" customHeight="1">
      <c r="B119" s="28"/>
      <c r="L119" s="28"/>
    </row>
    <row r="120" spans="2:65" s="10" customFormat="1" ht="29.25" customHeight="1">
      <c r="B120" s="112"/>
      <c r="C120" s="113" t="s">
        <v>155</v>
      </c>
      <c r="D120" s="114" t="s">
        <v>67</v>
      </c>
      <c r="E120" s="114" t="s">
        <v>63</v>
      </c>
      <c r="F120" s="114" t="s">
        <v>64</v>
      </c>
      <c r="G120" s="114" t="s">
        <v>156</v>
      </c>
      <c r="H120" s="114" t="s">
        <v>157</v>
      </c>
      <c r="I120" s="114" t="s">
        <v>158</v>
      </c>
      <c r="J120" s="114" t="s">
        <v>142</v>
      </c>
      <c r="K120" s="115" t="s">
        <v>159</v>
      </c>
      <c r="L120" s="112"/>
      <c r="M120" s="55" t="s">
        <v>1</v>
      </c>
      <c r="N120" s="56" t="s">
        <v>46</v>
      </c>
      <c r="O120" s="56" t="s">
        <v>160</v>
      </c>
      <c r="P120" s="56" t="s">
        <v>161</v>
      </c>
      <c r="Q120" s="56" t="s">
        <v>162</v>
      </c>
      <c r="R120" s="56" t="s">
        <v>163</v>
      </c>
      <c r="S120" s="56" t="s">
        <v>164</v>
      </c>
      <c r="T120" s="57" t="s">
        <v>165</v>
      </c>
    </row>
    <row r="121" spans="2:65" s="1" customFormat="1" ht="22.9" customHeight="1">
      <c r="B121" s="28"/>
      <c r="C121" s="60" t="s">
        <v>166</v>
      </c>
      <c r="J121" s="116">
        <f>BK121</f>
        <v>0</v>
      </c>
      <c r="L121" s="28"/>
      <c r="M121" s="58"/>
      <c r="N121" s="49"/>
      <c r="O121" s="49"/>
      <c r="P121" s="117">
        <f>P122</f>
        <v>0</v>
      </c>
      <c r="Q121" s="49"/>
      <c r="R121" s="117">
        <f>R122</f>
        <v>0</v>
      </c>
      <c r="S121" s="49"/>
      <c r="T121" s="118">
        <f>T122</f>
        <v>0</v>
      </c>
      <c r="AT121" s="13" t="s">
        <v>81</v>
      </c>
      <c r="AU121" s="13" t="s">
        <v>144</v>
      </c>
      <c r="BK121" s="119">
        <f>BK122</f>
        <v>0</v>
      </c>
    </row>
    <row r="122" spans="2:65" s="11" customFormat="1" ht="25.9" customHeight="1">
      <c r="B122" s="120"/>
      <c r="D122" s="121" t="s">
        <v>81</v>
      </c>
      <c r="E122" s="122" t="s">
        <v>167</v>
      </c>
      <c r="F122" s="122" t="s">
        <v>168</v>
      </c>
      <c r="I122" s="123"/>
      <c r="J122" s="124">
        <f>BK122</f>
        <v>0</v>
      </c>
      <c r="L122" s="120"/>
      <c r="M122" s="125"/>
      <c r="P122" s="126">
        <f>SUM(P123:P158)</f>
        <v>0</v>
      </c>
      <c r="R122" s="126">
        <f>SUM(R123:R158)</f>
        <v>0</v>
      </c>
      <c r="T122" s="127">
        <f>SUM(T123:T158)</f>
        <v>0</v>
      </c>
      <c r="AR122" s="121" t="s">
        <v>21</v>
      </c>
      <c r="AT122" s="128" t="s">
        <v>81</v>
      </c>
      <c r="AU122" s="128" t="s">
        <v>82</v>
      </c>
      <c r="AY122" s="121" t="s">
        <v>169</v>
      </c>
      <c r="BK122" s="129">
        <f>SUM(BK123:BK158)</f>
        <v>0</v>
      </c>
    </row>
    <row r="123" spans="2:65" s="1" customFormat="1" ht="24.2" customHeight="1">
      <c r="B123" s="28"/>
      <c r="C123" s="130" t="s">
        <v>21</v>
      </c>
      <c r="D123" s="130" t="s">
        <v>170</v>
      </c>
      <c r="E123" s="131" t="s">
        <v>1054</v>
      </c>
      <c r="F123" s="132" t="s">
        <v>1055</v>
      </c>
      <c r="G123" s="133" t="s">
        <v>1056</v>
      </c>
      <c r="H123" s="134">
        <v>3</v>
      </c>
      <c r="I123" s="209"/>
      <c r="J123" s="136">
        <f t="shared" ref="J123:J158" si="0">ROUND(I123*H123,2)</f>
        <v>0</v>
      </c>
      <c r="K123" s="132" t="s">
        <v>1057</v>
      </c>
      <c r="L123" s="137"/>
      <c r="M123" s="138" t="s">
        <v>1</v>
      </c>
      <c r="N123" s="139" t="s">
        <v>47</v>
      </c>
      <c r="P123" s="140">
        <f t="shared" ref="P123:P158" si="1">O123*H123</f>
        <v>0</v>
      </c>
      <c r="Q123" s="140">
        <v>0</v>
      </c>
      <c r="R123" s="140">
        <f t="shared" ref="R123:R158" si="2">Q123*H123</f>
        <v>0</v>
      </c>
      <c r="S123" s="140">
        <v>0</v>
      </c>
      <c r="T123" s="141">
        <f t="shared" ref="T123:T158" si="3">S123*H123</f>
        <v>0</v>
      </c>
      <c r="AR123" s="142" t="s">
        <v>90</v>
      </c>
      <c r="AT123" s="142" t="s">
        <v>170</v>
      </c>
      <c r="AU123" s="142" t="s">
        <v>21</v>
      </c>
      <c r="AY123" s="13" t="s">
        <v>169</v>
      </c>
      <c r="BE123" s="143">
        <f t="shared" ref="BE123:BE158" si="4">IF(N123="základní",J123,0)</f>
        <v>0</v>
      </c>
      <c r="BF123" s="143">
        <f t="shared" ref="BF123:BF158" si="5">IF(N123="snížená",J123,0)</f>
        <v>0</v>
      </c>
      <c r="BG123" s="143">
        <f t="shared" ref="BG123:BG158" si="6">IF(N123="zákl. přenesená",J123,0)</f>
        <v>0</v>
      </c>
      <c r="BH123" s="143">
        <f t="shared" ref="BH123:BH158" si="7">IF(N123="sníž. přenesená",J123,0)</f>
        <v>0</v>
      </c>
      <c r="BI123" s="143">
        <f t="shared" ref="BI123:BI158" si="8">IF(N123="nulová",J123,0)</f>
        <v>0</v>
      </c>
      <c r="BJ123" s="13" t="s">
        <v>21</v>
      </c>
      <c r="BK123" s="143">
        <f t="shared" ref="BK123:BK158" si="9">ROUND(I123*H123,2)</f>
        <v>0</v>
      </c>
      <c r="BL123" s="13" t="s">
        <v>21</v>
      </c>
      <c r="BM123" s="142" t="s">
        <v>1058</v>
      </c>
    </row>
    <row r="124" spans="2:65" s="1" customFormat="1" ht="24.2" customHeight="1">
      <c r="B124" s="28"/>
      <c r="C124" s="130" t="s">
        <v>90</v>
      </c>
      <c r="D124" s="130" t="s">
        <v>170</v>
      </c>
      <c r="E124" s="131" t="s">
        <v>1059</v>
      </c>
      <c r="F124" s="132" t="s">
        <v>1060</v>
      </c>
      <c r="G124" s="133" t="s">
        <v>1056</v>
      </c>
      <c r="H124" s="134">
        <v>3</v>
      </c>
      <c r="I124" s="209"/>
      <c r="J124" s="136">
        <f t="shared" si="0"/>
        <v>0</v>
      </c>
      <c r="K124" s="132" t="s">
        <v>1057</v>
      </c>
      <c r="L124" s="137"/>
      <c r="M124" s="138" t="s">
        <v>1</v>
      </c>
      <c r="N124" s="139" t="s">
        <v>47</v>
      </c>
      <c r="P124" s="140">
        <f t="shared" si="1"/>
        <v>0</v>
      </c>
      <c r="Q124" s="140">
        <v>0</v>
      </c>
      <c r="R124" s="140">
        <f t="shared" si="2"/>
        <v>0</v>
      </c>
      <c r="S124" s="140">
        <v>0</v>
      </c>
      <c r="T124" s="141">
        <f t="shared" si="3"/>
        <v>0</v>
      </c>
      <c r="AR124" s="142" t="s">
        <v>90</v>
      </c>
      <c r="AT124" s="142" t="s">
        <v>170</v>
      </c>
      <c r="AU124" s="142" t="s">
        <v>21</v>
      </c>
      <c r="AY124" s="13" t="s">
        <v>169</v>
      </c>
      <c r="BE124" s="143">
        <f t="shared" si="4"/>
        <v>0</v>
      </c>
      <c r="BF124" s="143">
        <f t="shared" si="5"/>
        <v>0</v>
      </c>
      <c r="BG124" s="143">
        <f t="shared" si="6"/>
        <v>0</v>
      </c>
      <c r="BH124" s="143">
        <f t="shared" si="7"/>
        <v>0</v>
      </c>
      <c r="BI124" s="143">
        <f t="shared" si="8"/>
        <v>0</v>
      </c>
      <c r="BJ124" s="13" t="s">
        <v>21</v>
      </c>
      <c r="BK124" s="143">
        <f t="shared" si="9"/>
        <v>0</v>
      </c>
      <c r="BL124" s="13" t="s">
        <v>21</v>
      </c>
      <c r="BM124" s="142" t="s">
        <v>1061</v>
      </c>
    </row>
    <row r="125" spans="2:65" s="1" customFormat="1" ht="24.2" customHeight="1">
      <c r="B125" s="28"/>
      <c r="C125" s="130" t="s">
        <v>181</v>
      </c>
      <c r="D125" s="130" t="s">
        <v>170</v>
      </c>
      <c r="E125" s="131" t="s">
        <v>1062</v>
      </c>
      <c r="F125" s="132" t="s">
        <v>1063</v>
      </c>
      <c r="G125" s="133" t="s">
        <v>1056</v>
      </c>
      <c r="H125" s="134">
        <v>5</v>
      </c>
      <c r="I125" s="209"/>
      <c r="J125" s="136">
        <f t="shared" si="0"/>
        <v>0</v>
      </c>
      <c r="K125" s="132" t="s">
        <v>1057</v>
      </c>
      <c r="L125" s="137"/>
      <c r="M125" s="138" t="s">
        <v>1</v>
      </c>
      <c r="N125" s="139" t="s">
        <v>47</v>
      </c>
      <c r="P125" s="140">
        <f t="shared" si="1"/>
        <v>0</v>
      </c>
      <c r="Q125" s="140">
        <v>0</v>
      </c>
      <c r="R125" s="140">
        <f t="shared" si="2"/>
        <v>0</v>
      </c>
      <c r="S125" s="140">
        <v>0</v>
      </c>
      <c r="T125" s="141">
        <f t="shared" si="3"/>
        <v>0</v>
      </c>
      <c r="AR125" s="142" t="s">
        <v>204</v>
      </c>
      <c r="AT125" s="142" t="s">
        <v>170</v>
      </c>
      <c r="AU125" s="142" t="s">
        <v>21</v>
      </c>
      <c r="AY125" s="13" t="s">
        <v>169</v>
      </c>
      <c r="BE125" s="143">
        <f t="shared" si="4"/>
        <v>0</v>
      </c>
      <c r="BF125" s="143">
        <f t="shared" si="5"/>
        <v>0</v>
      </c>
      <c r="BG125" s="143">
        <f t="shared" si="6"/>
        <v>0</v>
      </c>
      <c r="BH125" s="143">
        <f t="shared" si="7"/>
        <v>0</v>
      </c>
      <c r="BI125" s="143">
        <f t="shared" si="8"/>
        <v>0</v>
      </c>
      <c r="BJ125" s="13" t="s">
        <v>21</v>
      </c>
      <c r="BK125" s="143">
        <f t="shared" si="9"/>
        <v>0</v>
      </c>
      <c r="BL125" s="13" t="s">
        <v>187</v>
      </c>
      <c r="BM125" s="142" t="s">
        <v>1064</v>
      </c>
    </row>
    <row r="126" spans="2:65" s="1" customFormat="1" ht="24.2" customHeight="1">
      <c r="B126" s="28"/>
      <c r="C126" s="130" t="s">
        <v>187</v>
      </c>
      <c r="D126" s="130" t="s">
        <v>170</v>
      </c>
      <c r="E126" s="131" t="s">
        <v>1065</v>
      </c>
      <c r="F126" s="132" t="s">
        <v>1066</v>
      </c>
      <c r="G126" s="133" t="s">
        <v>1056</v>
      </c>
      <c r="H126" s="134">
        <v>2</v>
      </c>
      <c r="I126" s="209"/>
      <c r="J126" s="136">
        <f t="shared" si="0"/>
        <v>0</v>
      </c>
      <c r="K126" s="132" t="s">
        <v>1057</v>
      </c>
      <c r="L126" s="137"/>
      <c r="M126" s="138" t="s">
        <v>1</v>
      </c>
      <c r="N126" s="139" t="s">
        <v>47</v>
      </c>
      <c r="P126" s="140">
        <f t="shared" si="1"/>
        <v>0</v>
      </c>
      <c r="Q126" s="140">
        <v>0</v>
      </c>
      <c r="R126" s="140">
        <f t="shared" si="2"/>
        <v>0</v>
      </c>
      <c r="S126" s="140">
        <v>0</v>
      </c>
      <c r="T126" s="141">
        <f t="shared" si="3"/>
        <v>0</v>
      </c>
      <c r="AR126" s="142" t="s">
        <v>90</v>
      </c>
      <c r="AT126" s="142" t="s">
        <v>170</v>
      </c>
      <c r="AU126" s="142" t="s">
        <v>21</v>
      </c>
      <c r="AY126" s="13" t="s">
        <v>169</v>
      </c>
      <c r="BE126" s="143">
        <f t="shared" si="4"/>
        <v>0</v>
      </c>
      <c r="BF126" s="143">
        <f t="shared" si="5"/>
        <v>0</v>
      </c>
      <c r="BG126" s="143">
        <f t="shared" si="6"/>
        <v>0</v>
      </c>
      <c r="BH126" s="143">
        <f t="shared" si="7"/>
        <v>0</v>
      </c>
      <c r="BI126" s="143">
        <f t="shared" si="8"/>
        <v>0</v>
      </c>
      <c r="BJ126" s="13" t="s">
        <v>21</v>
      </c>
      <c r="BK126" s="143">
        <f t="shared" si="9"/>
        <v>0</v>
      </c>
      <c r="BL126" s="13" t="s">
        <v>21</v>
      </c>
      <c r="BM126" s="142" t="s">
        <v>1067</v>
      </c>
    </row>
    <row r="127" spans="2:65" s="1" customFormat="1" ht="24.2" customHeight="1">
      <c r="B127" s="28"/>
      <c r="C127" s="130" t="s">
        <v>192</v>
      </c>
      <c r="D127" s="130" t="s">
        <v>170</v>
      </c>
      <c r="E127" s="131" t="s">
        <v>1068</v>
      </c>
      <c r="F127" s="132" t="s">
        <v>1069</v>
      </c>
      <c r="G127" s="133" t="s">
        <v>1056</v>
      </c>
      <c r="H127" s="134">
        <v>1</v>
      </c>
      <c r="I127" s="209"/>
      <c r="J127" s="136">
        <f t="shared" si="0"/>
        <v>0</v>
      </c>
      <c r="K127" s="132" t="s">
        <v>1057</v>
      </c>
      <c r="L127" s="137"/>
      <c r="M127" s="138" t="s">
        <v>1</v>
      </c>
      <c r="N127" s="139" t="s">
        <v>47</v>
      </c>
      <c r="P127" s="140">
        <f t="shared" si="1"/>
        <v>0</v>
      </c>
      <c r="Q127" s="140">
        <v>0</v>
      </c>
      <c r="R127" s="140">
        <f t="shared" si="2"/>
        <v>0</v>
      </c>
      <c r="S127" s="140">
        <v>0</v>
      </c>
      <c r="T127" s="141">
        <f t="shared" si="3"/>
        <v>0</v>
      </c>
      <c r="AR127" s="142" t="s">
        <v>90</v>
      </c>
      <c r="AT127" s="142" t="s">
        <v>170</v>
      </c>
      <c r="AU127" s="142" t="s">
        <v>21</v>
      </c>
      <c r="AY127" s="13" t="s">
        <v>169</v>
      </c>
      <c r="BE127" s="143">
        <f t="shared" si="4"/>
        <v>0</v>
      </c>
      <c r="BF127" s="143">
        <f t="shared" si="5"/>
        <v>0</v>
      </c>
      <c r="BG127" s="143">
        <f t="shared" si="6"/>
        <v>0</v>
      </c>
      <c r="BH127" s="143">
        <f t="shared" si="7"/>
        <v>0</v>
      </c>
      <c r="BI127" s="143">
        <f t="shared" si="8"/>
        <v>0</v>
      </c>
      <c r="BJ127" s="13" t="s">
        <v>21</v>
      </c>
      <c r="BK127" s="143">
        <f t="shared" si="9"/>
        <v>0</v>
      </c>
      <c r="BL127" s="13" t="s">
        <v>21</v>
      </c>
      <c r="BM127" s="142" t="s">
        <v>1070</v>
      </c>
    </row>
    <row r="128" spans="2:65" s="1" customFormat="1" ht="24.2" customHeight="1">
      <c r="B128" s="28"/>
      <c r="C128" s="130" t="s">
        <v>196</v>
      </c>
      <c r="D128" s="130" t="s">
        <v>170</v>
      </c>
      <c r="E128" s="131" t="s">
        <v>1071</v>
      </c>
      <c r="F128" s="132" t="s">
        <v>1072</v>
      </c>
      <c r="G128" s="133" t="s">
        <v>1056</v>
      </c>
      <c r="H128" s="134">
        <v>64</v>
      </c>
      <c r="I128" s="209"/>
      <c r="J128" s="136">
        <f t="shared" si="0"/>
        <v>0</v>
      </c>
      <c r="K128" s="132" t="s">
        <v>1057</v>
      </c>
      <c r="L128" s="137"/>
      <c r="M128" s="138" t="s">
        <v>1</v>
      </c>
      <c r="N128" s="139" t="s">
        <v>47</v>
      </c>
      <c r="P128" s="140">
        <f t="shared" si="1"/>
        <v>0</v>
      </c>
      <c r="Q128" s="140">
        <v>0</v>
      </c>
      <c r="R128" s="140">
        <f t="shared" si="2"/>
        <v>0</v>
      </c>
      <c r="S128" s="140">
        <v>0</v>
      </c>
      <c r="T128" s="141">
        <f t="shared" si="3"/>
        <v>0</v>
      </c>
      <c r="AR128" s="142" t="s">
        <v>190</v>
      </c>
      <c r="AT128" s="142" t="s">
        <v>170</v>
      </c>
      <c r="AU128" s="142" t="s">
        <v>21</v>
      </c>
      <c r="AY128" s="13" t="s">
        <v>169</v>
      </c>
      <c r="BE128" s="143">
        <f t="shared" si="4"/>
        <v>0</v>
      </c>
      <c r="BF128" s="143">
        <f t="shared" si="5"/>
        <v>0</v>
      </c>
      <c r="BG128" s="143">
        <f t="shared" si="6"/>
        <v>0</v>
      </c>
      <c r="BH128" s="143">
        <f t="shared" si="7"/>
        <v>0</v>
      </c>
      <c r="BI128" s="143">
        <f t="shared" si="8"/>
        <v>0</v>
      </c>
      <c r="BJ128" s="13" t="s">
        <v>21</v>
      </c>
      <c r="BK128" s="143">
        <f t="shared" si="9"/>
        <v>0</v>
      </c>
      <c r="BL128" s="13" t="s">
        <v>190</v>
      </c>
      <c r="BM128" s="142" t="s">
        <v>1073</v>
      </c>
    </row>
    <row r="129" spans="2:65" s="1" customFormat="1" ht="24">
      <c r="B129" s="28"/>
      <c r="C129" s="130" t="s">
        <v>200</v>
      </c>
      <c r="D129" s="130" t="s">
        <v>170</v>
      </c>
      <c r="E129" s="131" t="s">
        <v>1074</v>
      </c>
      <c r="F129" s="132" t="s">
        <v>1075</v>
      </c>
      <c r="G129" s="133" t="s">
        <v>1056</v>
      </c>
      <c r="H129" s="134">
        <v>17</v>
      </c>
      <c r="I129" s="209"/>
      <c r="J129" s="136">
        <f t="shared" si="0"/>
        <v>0</v>
      </c>
      <c r="K129" s="132" t="s">
        <v>1057</v>
      </c>
      <c r="L129" s="137"/>
      <c r="M129" s="138" t="s">
        <v>1</v>
      </c>
      <c r="N129" s="139" t="s">
        <v>47</v>
      </c>
      <c r="P129" s="140">
        <f t="shared" si="1"/>
        <v>0</v>
      </c>
      <c r="Q129" s="140">
        <v>0</v>
      </c>
      <c r="R129" s="140">
        <f t="shared" si="2"/>
        <v>0</v>
      </c>
      <c r="S129" s="140">
        <v>0</v>
      </c>
      <c r="T129" s="141">
        <f t="shared" si="3"/>
        <v>0</v>
      </c>
      <c r="AR129" s="142" t="s">
        <v>190</v>
      </c>
      <c r="AT129" s="142" t="s">
        <v>170</v>
      </c>
      <c r="AU129" s="142" t="s">
        <v>21</v>
      </c>
      <c r="AY129" s="13" t="s">
        <v>169</v>
      </c>
      <c r="BE129" s="143">
        <f t="shared" si="4"/>
        <v>0</v>
      </c>
      <c r="BF129" s="143">
        <f t="shared" si="5"/>
        <v>0</v>
      </c>
      <c r="BG129" s="143">
        <f t="shared" si="6"/>
        <v>0</v>
      </c>
      <c r="BH129" s="143">
        <f t="shared" si="7"/>
        <v>0</v>
      </c>
      <c r="BI129" s="143">
        <f t="shared" si="8"/>
        <v>0</v>
      </c>
      <c r="BJ129" s="13" t="s">
        <v>21</v>
      </c>
      <c r="BK129" s="143">
        <f t="shared" si="9"/>
        <v>0</v>
      </c>
      <c r="BL129" s="13" t="s">
        <v>190</v>
      </c>
      <c r="BM129" s="142" t="s">
        <v>1076</v>
      </c>
    </row>
    <row r="130" spans="2:65" s="1" customFormat="1" ht="24">
      <c r="B130" s="28"/>
      <c r="C130" s="130" t="s">
        <v>204</v>
      </c>
      <c r="D130" s="130" t="s">
        <v>170</v>
      </c>
      <c r="E130" s="131" t="s">
        <v>1077</v>
      </c>
      <c r="F130" s="132" t="s">
        <v>1078</v>
      </c>
      <c r="G130" s="133" t="s">
        <v>1056</v>
      </c>
      <c r="H130" s="134">
        <v>34</v>
      </c>
      <c r="I130" s="209"/>
      <c r="J130" s="136">
        <f t="shared" si="0"/>
        <v>0</v>
      </c>
      <c r="K130" s="132" t="s">
        <v>1057</v>
      </c>
      <c r="L130" s="137"/>
      <c r="M130" s="138" t="s">
        <v>1</v>
      </c>
      <c r="N130" s="139" t="s">
        <v>47</v>
      </c>
      <c r="P130" s="140">
        <f t="shared" si="1"/>
        <v>0</v>
      </c>
      <c r="Q130" s="140">
        <v>0</v>
      </c>
      <c r="R130" s="140">
        <f t="shared" si="2"/>
        <v>0</v>
      </c>
      <c r="S130" s="140">
        <v>0</v>
      </c>
      <c r="T130" s="141">
        <f t="shared" si="3"/>
        <v>0</v>
      </c>
      <c r="AR130" s="142" t="s">
        <v>190</v>
      </c>
      <c r="AT130" s="142" t="s">
        <v>170</v>
      </c>
      <c r="AU130" s="142" t="s">
        <v>21</v>
      </c>
      <c r="AY130" s="13" t="s">
        <v>169</v>
      </c>
      <c r="BE130" s="143">
        <f t="shared" si="4"/>
        <v>0</v>
      </c>
      <c r="BF130" s="143">
        <f t="shared" si="5"/>
        <v>0</v>
      </c>
      <c r="BG130" s="143">
        <f t="shared" si="6"/>
        <v>0</v>
      </c>
      <c r="BH130" s="143">
        <f t="shared" si="7"/>
        <v>0</v>
      </c>
      <c r="BI130" s="143">
        <f t="shared" si="8"/>
        <v>0</v>
      </c>
      <c r="BJ130" s="13" t="s">
        <v>21</v>
      </c>
      <c r="BK130" s="143">
        <f t="shared" si="9"/>
        <v>0</v>
      </c>
      <c r="BL130" s="13" t="s">
        <v>190</v>
      </c>
      <c r="BM130" s="142" t="s">
        <v>1079</v>
      </c>
    </row>
    <row r="131" spans="2:65" s="1" customFormat="1" ht="24.2" customHeight="1">
      <c r="B131" s="28"/>
      <c r="C131" s="130" t="s">
        <v>208</v>
      </c>
      <c r="D131" s="130" t="s">
        <v>170</v>
      </c>
      <c r="E131" s="131" t="s">
        <v>1080</v>
      </c>
      <c r="F131" s="132" t="s">
        <v>1081</v>
      </c>
      <c r="G131" s="133" t="s">
        <v>1056</v>
      </c>
      <c r="H131" s="134">
        <v>2</v>
      </c>
      <c r="I131" s="209"/>
      <c r="J131" s="136">
        <f t="shared" si="0"/>
        <v>0</v>
      </c>
      <c r="K131" s="132" t="s">
        <v>1057</v>
      </c>
      <c r="L131" s="137"/>
      <c r="M131" s="138" t="s">
        <v>1</v>
      </c>
      <c r="N131" s="139" t="s">
        <v>47</v>
      </c>
      <c r="P131" s="140">
        <f t="shared" si="1"/>
        <v>0</v>
      </c>
      <c r="Q131" s="140">
        <v>0</v>
      </c>
      <c r="R131" s="140">
        <f t="shared" si="2"/>
        <v>0</v>
      </c>
      <c r="S131" s="140">
        <v>0</v>
      </c>
      <c r="T131" s="141">
        <f t="shared" si="3"/>
        <v>0</v>
      </c>
      <c r="AR131" s="142" t="s">
        <v>204</v>
      </c>
      <c r="AT131" s="142" t="s">
        <v>170</v>
      </c>
      <c r="AU131" s="142" t="s">
        <v>21</v>
      </c>
      <c r="AY131" s="13" t="s">
        <v>169</v>
      </c>
      <c r="BE131" s="143">
        <f t="shared" si="4"/>
        <v>0</v>
      </c>
      <c r="BF131" s="143">
        <f t="shared" si="5"/>
        <v>0</v>
      </c>
      <c r="BG131" s="143">
        <f t="shared" si="6"/>
        <v>0</v>
      </c>
      <c r="BH131" s="143">
        <f t="shared" si="7"/>
        <v>0</v>
      </c>
      <c r="BI131" s="143">
        <f t="shared" si="8"/>
        <v>0</v>
      </c>
      <c r="BJ131" s="13" t="s">
        <v>21</v>
      </c>
      <c r="BK131" s="143">
        <f t="shared" si="9"/>
        <v>0</v>
      </c>
      <c r="BL131" s="13" t="s">
        <v>187</v>
      </c>
      <c r="BM131" s="142" t="s">
        <v>1082</v>
      </c>
    </row>
    <row r="132" spans="2:65" s="1" customFormat="1" ht="24.2" customHeight="1">
      <c r="B132" s="28"/>
      <c r="C132" s="130" t="s">
        <v>26</v>
      </c>
      <c r="D132" s="130" t="s">
        <v>170</v>
      </c>
      <c r="E132" s="131" t="s">
        <v>1083</v>
      </c>
      <c r="F132" s="132" t="s">
        <v>1084</v>
      </c>
      <c r="G132" s="133" t="s">
        <v>1056</v>
      </c>
      <c r="H132" s="134">
        <v>1</v>
      </c>
      <c r="I132" s="209"/>
      <c r="J132" s="136">
        <f t="shared" si="0"/>
        <v>0</v>
      </c>
      <c r="K132" s="132" t="s">
        <v>1057</v>
      </c>
      <c r="L132" s="137"/>
      <c r="M132" s="138" t="s">
        <v>1</v>
      </c>
      <c r="N132" s="139" t="s">
        <v>47</v>
      </c>
      <c r="P132" s="140">
        <f t="shared" si="1"/>
        <v>0</v>
      </c>
      <c r="Q132" s="140">
        <v>0</v>
      </c>
      <c r="R132" s="140">
        <f t="shared" si="2"/>
        <v>0</v>
      </c>
      <c r="S132" s="140">
        <v>0</v>
      </c>
      <c r="T132" s="141">
        <f t="shared" si="3"/>
        <v>0</v>
      </c>
      <c r="AR132" s="142" t="s">
        <v>175</v>
      </c>
      <c r="AT132" s="142" t="s">
        <v>170</v>
      </c>
      <c r="AU132" s="142" t="s">
        <v>21</v>
      </c>
      <c r="AY132" s="13" t="s">
        <v>169</v>
      </c>
      <c r="BE132" s="143">
        <f t="shared" si="4"/>
        <v>0</v>
      </c>
      <c r="BF132" s="143">
        <f t="shared" si="5"/>
        <v>0</v>
      </c>
      <c r="BG132" s="143">
        <f t="shared" si="6"/>
        <v>0</v>
      </c>
      <c r="BH132" s="143">
        <f t="shared" si="7"/>
        <v>0</v>
      </c>
      <c r="BI132" s="143">
        <f t="shared" si="8"/>
        <v>0</v>
      </c>
      <c r="BJ132" s="13" t="s">
        <v>21</v>
      </c>
      <c r="BK132" s="143">
        <f t="shared" si="9"/>
        <v>0</v>
      </c>
      <c r="BL132" s="13" t="s">
        <v>176</v>
      </c>
      <c r="BM132" s="142" t="s">
        <v>1085</v>
      </c>
    </row>
    <row r="133" spans="2:65" s="1" customFormat="1" ht="24.2" customHeight="1">
      <c r="B133" s="28"/>
      <c r="C133" s="130" t="s">
        <v>215</v>
      </c>
      <c r="D133" s="130" t="s">
        <v>170</v>
      </c>
      <c r="E133" s="131" t="s">
        <v>1086</v>
      </c>
      <c r="F133" s="132" t="s">
        <v>1087</v>
      </c>
      <c r="G133" s="133" t="s">
        <v>1056</v>
      </c>
      <c r="H133" s="134">
        <v>2</v>
      </c>
      <c r="I133" s="209"/>
      <c r="J133" s="136">
        <f t="shared" si="0"/>
        <v>0</v>
      </c>
      <c r="K133" s="132" t="s">
        <v>1057</v>
      </c>
      <c r="L133" s="137"/>
      <c r="M133" s="138" t="s">
        <v>1</v>
      </c>
      <c r="N133" s="139" t="s">
        <v>47</v>
      </c>
      <c r="P133" s="140">
        <f t="shared" si="1"/>
        <v>0</v>
      </c>
      <c r="Q133" s="140">
        <v>0</v>
      </c>
      <c r="R133" s="140">
        <f t="shared" si="2"/>
        <v>0</v>
      </c>
      <c r="S133" s="140">
        <v>0</v>
      </c>
      <c r="T133" s="141">
        <f t="shared" si="3"/>
        <v>0</v>
      </c>
      <c r="AR133" s="142" t="s">
        <v>204</v>
      </c>
      <c r="AT133" s="142" t="s">
        <v>170</v>
      </c>
      <c r="AU133" s="142" t="s">
        <v>21</v>
      </c>
      <c r="AY133" s="13" t="s">
        <v>169</v>
      </c>
      <c r="BE133" s="143">
        <f t="shared" si="4"/>
        <v>0</v>
      </c>
      <c r="BF133" s="143">
        <f t="shared" si="5"/>
        <v>0</v>
      </c>
      <c r="BG133" s="143">
        <f t="shared" si="6"/>
        <v>0</v>
      </c>
      <c r="BH133" s="143">
        <f t="shared" si="7"/>
        <v>0</v>
      </c>
      <c r="BI133" s="143">
        <f t="shared" si="8"/>
        <v>0</v>
      </c>
      <c r="BJ133" s="13" t="s">
        <v>21</v>
      </c>
      <c r="BK133" s="143">
        <f t="shared" si="9"/>
        <v>0</v>
      </c>
      <c r="BL133" s="13" t="s">
        <v>187</v>
      </c>
      <c r="BM133" s="142" t="s">
        <v>1088</v>
      </c>
    </row>
    <row r="134" spans="2:65" s="1" customFormat="1" ht="24.2" customHeight="1">
      <c r="B134" s="28"/>
      <c r="C134" s="130" t="s">
        <v>219</v>
      </c>
      <c r="D134" s="130" t="s">
        <v>170</v>
      </c>
      <c r="E134" s="131" t="s">
        <v>1089</v>
      </c>
      <c r="F134" s="132" t="s">
        <v>1090</v>
      </c>
      <c r="G134" s="133" t="s">
        <v>1056</v>
      </c>
      <c r="H134" s="134">
        <v>2</v>
      </c>
      <c r="I134" s="209"/>
      <c r="J134" s="136">
        <f t="shared" si="0"/>
        <v>0</v>
      </c>
      <c r="K134" s="132" t="s">
        <v>1057</v>
      </c>
      <c r="L134" s="137"/>
      <c r="M134" s="138" t="s">
        <v>1</v>
      </c>
      <c r="N134" s="139" t="s">
        <v>47</v>
      </c>
      <c r="P134" s="140">
        <f t="shared" si="1"/>
        <v>0</v>
      </c>
      <c r="Q134" s="140">
        <v>0</v>
      </c>
      <c r="R134" s="140">
        <f t="shared" si="2"/>
        <v>0</v>
      </c>
      <c r="S134" s="140">
        <v>0</v>
      </c>
      <c r="T134" s="141">
        <f t="shared" si="3"/>
        <v>0</v>
      </c>
      <c r="AR134" s="142" t="s">
        <v>204</v>
      </c>
      <c r="AT134" s="142" t="s">
        <v>170</v>
      </c>
      <c r="AU134" s="142" t="s">
        <v>21</v>
      </c>
      <c r="AY134" s="13" t="s">
        <v>169</v>
      </c>
      <c r="BE134" s="143">
        <f t="shared" si="4"/>
        <v>0</v>
      </c>
      <c r="BF134" s="143">
        <f t="shared" si="5"/>
        <v>0</v>
      </c>
      <c r="BG134" s="143">
        <f t="shared" si="6"/>
        <v>0</v>
      </c>
      <c r="BH134" s="143">
        <f t="shared" si="7"/>
        <v>0</v>
      </c>
      <c r="BI134" s="143">
        <f t="shared" si="8"/>
        <v>0</v>
      </c>
      <c r="BJ134" s="13" t="s">
        <v>21</v>
      </c>
      <c r="BK134" s="143">
        <f t="shared" si="9"/>
        <v>0</v>
      </c>
      <c r="BL134" s="13" t="s">
        <v>187</v>
      </c>
      <c r="BM134" s="142" t="s">
        <v>1091</v>
      </c>
    </row>
    <row r="135" spans="2:65" s="1" customFormat="1" ht="24.2" customHeight="1">
      <c r="B135" s="28"/>
      <c r="C135" s="130" t="s">
        <v>223</v>
      </c>
      <c r="D135" s="130" t="s">
        <v>170</v>
      </c>
      <c r="E135" s="131" t="s">
        <v>1092</v>
      </c>
      <c r="F135" s="132" t="s">
        <v>1093</v>
      </c>
      <c r="G135" s="133" t="s">
        <v>1056</v>
      </c>
      <c r="H135" s="134">
        <v>7</v>
      </c>
      <c r="I135" s="209"/>
      <c r="J135" s="136">
        <f t="shared" si="0"/>
        <v>0</v>
      </c>
      <c r="K135" s="132" t="s">
        <v>1057</v>
      </c>
      <c r="L135" s="137"/>
      <c r="M135" s="138" t="s">
        <v>1</v>
      </c>
      <c r="N135" s="139" t="s">
        <v>47</v>
      </c>
      <c r="P135" s="140">
        <f t="shared" si="1"/>
        <v>0</v>
      </c>
      <c r="Q135" s="140">
        <v>0</v>
      </c>
      <c r="R135" s="140">
        <f t="shared" si="2"/>
        <v>0</v>
      </c>
      <c r="S135" s="140">
        <v>0</v>
      </c>
      <c r="T135" s="141">
        <f t="shared" si="3"/>
        <v>0</v>
      </c>
      <c r="AR135" s="142" t="s">
        <v>175</v>
      </c>
      <c r="AT135" s="142" t="s">
        <v>170</v>
      </c>
      <c r="AU135" s="142" t="s">
        <v>21</v>
      </c>
      <c r="AY135" s="13" t="s">
        <v>169</v>
      </c>
      <c r="BE135" s="143">
        <f t="shared" si="4"/>
        <v>0</v>
      </c>
      <c r="BF135" s="143">
        <f t="shared" si="5"/>
        <v>0</v>
      </c>
      <c r="BG135" s="143">
        <f t="shared" si="6"/>
        <v>0</v>
      </c>
      <c r="BH135" s="143">
        <f t="shared" si="7"/>
        <v>0</v>
      </c>
      <c r="BI135" s="143">
        <f t="shared" si="8"/>
        <v>0</v>
      </c>
      <c r="BJ135" s="13" t="s">
        <v>21</v>
      </c>
      <c r="BK135" s="143">
        <f t="shared" si="9"/>
        <v>0</v>
      </c>
      <c r="BL135" s="13" t="s">
        <v>176</v>
      </c>
      <c r="BM135" s="142" t="s">
        <v>1094</v>
      </c>
    </row>
    <row r="136" spans="2:65" s="1" customFormat="1" ht="24.2" customHeight="1">
      <c r="B136" s="28"/>
      <c r="C136" s="130" t="s">
        <v>227</v>
      </c>
      <c r="D136" s="130" t="s">
        <v>170</v>
      </c>
      <c r="E136" s="131" t="s">
        <v>1095</v>
      </c>
      <c r="F136" s="132" t="s">
        <v>1096</v>
      </c>
      <c r="G136" s="133" t="s">
        <v>1056</v>
      </c>
      <c r="H136" s="134">
        <v>2</v>
      </c>
      <c r="I136" s="209"/>
      <c r="J136" s="136">
        <f t="shared" si="0"/>
        <v>0</v>
      </c>
      <c r="K136" s="132" t="s">
        <v>1057</v>
      </c>
      <c r="L136" s="137"/>
      <c r="M136" s="138" t="s">
        <v>1</v>
      </c>
      <c r="N136" s="139" t="s">
        <v>47</v>
      </c>
      <c r="P136" s="140">
        <f t="shared" si="1"/>
        <v>0</v>
      </c>
      <c r="Q136" s="140">
        <v>0</v>
      </c>
      <c r="R136" s="140">
        <f t="shared" si="2"/>
        <v>0</v>
      </c>
      <c r="S136" s="140">
        <v>0</v>
      </c>
      <c r="T136" s="141">
        <f t="shared" si="3"/>
        <v>0</v>
      </c>
      <c r="AR136" s="142" t="s">
        <v>175</v>
      </c>
      <c r="AT136" s="142" t="s">
        <v>170</v>
      </c>
      <c r="AU136" s="142" t="s">
        <v>21</v>
      </c>
      <c r="AY136" s="13" t="s">
        <v>169</v>
      </c>
      <c r="BE136" s="143">
        <f t="shared" si="4"/>
        <v>0</v>
      </c>
      <c r="BF136" s="143">
        <f t="shared" si="5"/>
        <v>0</v>
      </c>
      <c r="BG136" s="143">
        <f t="shared" si="6"/>
        <v>0</v>
      </c>
      <c r="BH136" s="143">
        <f t="shared" si="7"/>
        <v>0</v>
      </c>
      <c r="BI136" s="143">
        <f t="shared" si="8"/>
        <v>0</v>
      </c>
      <c r="BJ136" s="13" t="s">
        <v>21</v>
      </c>
      <c r="BK136" s="143">
        <f t="shared" si="9"/>
        <v>0</v>
      </c>
      <c r="BL136" s="13" t="s">
        <v>176</v>
      </c>
      <c r="BM136" s="142" t="s">
        <v>1097</v>
      </c>
    </row>
    <row r="137" spans="2:65" s="1" customFormat="1" ht="24.2" customHeight="1">
      <c r="B137" s="28"/>
      <c r="C137" s="130" t="s">
        <v>8</v>
      </c>
      <c r="D137" s="130" t="s">
        <v>170</v>
      </c>
      <c r="E137" s="131" t="s">
        <v>1098</v>
      </c>
      <c r="F137" s="132" t="s">
        <v>1099</v>
      </c>
      <c r="G137" s="133" t="s">
        <v>1056</v>
      </c>
      <c r="H137" s="134">
        <v>2</v>
      </c>
      <c r="I137" s="209"/>
      <c r="J137" s="136">
        <f t="shared" si="0"/>
        <v>0</v>
      </c>
      <c r="K137" s="132" t="s">
        <v>1057</v>
      </c>
      <c r="L137" s="137"/>
      <c r="M137" s="138" t="s">
        <v>1</v>
      </c>
      <c r="N137" s="139" t="s">
        <v>47</v>
      </c>
      <c r="P137" s="140">
        <f t="shared" si="1"/>
        <v>0</v>
      </c>
      <c r="Q137" s="140">
        <v>0</v>
      </c>
      <c r="R137" s="140">
        <f t="shared" si="2"/>
        <v>0</v>
      </c>
      <c r="S137" s="140">
        <v>0</v>
      </c>
      <c r="T137" s="141">
        <f t="shared" si="3"/>
        <v>0</v>
      </c>
      <c r="AR137" s="142" t="s">
        <v>175</v>
      </c>
      <c r="AT137" s="142" t="s">
        <v>170</v>
      </c>
      <c r="AU137" s="142" t="s">
        <v>21</v>
      </c>
      <c r="AY137" s="13" t="s">
        <v>169</v>
      </c>
      <c r="BE137" s="143">
        <f t="shared" si="4"/>
        <v>0</v>
      </c>
      <c r="BF137" s="143">
        <f t="shared" si="5"/>
        <v>0</v>
      </c>
      <c r="BG137" s="143">
        <f t="shared" si="6"/>
        <v>0</v>
      </c>
      <c r="BH137" s="143">
        <f t="shared" si="7"/>
        <v>0</v>
      </c>
      <c r="BI137" s="143">
        <f t="shared" si="8"/>
        <v>0</v>
      </c>
      <c r="BJ137" s="13" t="s">
        <v>21</v>
      </c>
      <c r="BK137" s="143">
        <f t="shared" si="9"/>
        <v>0</v>
      </c>
      <c r="BL137" s="13" t="s">
        <v>176</v>
      </c>
      <c r="BM137" s="142" t="s">
        <v>1100</v>
      </c>
    </row>
    <row r="138" spans="2:65" s="1" customFormat="1" ht="24.2" customHeight="1">
      <c r="B138" s="28"/>
      <c r="C138" s="130" t="s">
        <v>234</v>
      </c>
      <c r="D138" s="130" t="s">
        <v>170</v>
      </c>
      <c r="E138" s="131" t="s">
        <v>1101</v>
      </c>
      <c r="F138" s="132" t="s">
        <v>1102</v>
      </c>
      <c r="G138" s="133" t="s">
        <v>1056</v>
      </c>
      <c r="H138" s="134">
        <v>1</v>
      </c>
      <c r="I138" s="209"/>
      <c r="J138" s="136">
        <f t="shared" si="0"/>
        <v>0</v>
      </c>
      <c r="K138" s="132" t="s">
        <v>1057</v>
      </c>
      <c r="L138" s="137"/>
      <c r="M138" s="138" t="s">
        <v>1</v>
      </c>
      <c r="N138" s="139" t="s">
        <v>47</v>
      </c>
      <c r="P138" s="140">
        <f t="shared" si="1"/>
        <v>0</v>
      </c>
      <c r="Q138" s="140">
        <v>0</v>
      </c>
      <c r="R138" s="140">
        <f t="shared" si="2"/>
        <v>0</v>
      </c>
      <c r="S138" s="140">
        <v>0</v>
      </c>
      <c r="T138" s="141">
        <f t="shared" si="3"/>
        <v>0</v>
      </c>
      <c r="AR138" s="142" t="s">
        <v>175</v>
      </c>
      <c r="AT138" s="142" t="s">
        <v>170</v>
      </c>
      <c r="AU138" s="142" t="s">
        <v>21</v>
      </c>
      <c r="AY138" s="13" t="s">
        <v>169</v>
      </c>
      <c r="BE138" s="143">
        <f t="shared" si="4"/>
        <v>0</v>
      </c>
      <c r="BF138" s="143">
        <f t="shared" si="5"/>
        <v>0</v>
      </c>
      <c r="BG138" s="143">
        <f t="shared" si="6"/>
        <v>0</v>
      </c>
      <c r="BH138" s="143">
        <f t="shared" si="7"/>
        <v>0</v>
      </c>
      <c r="BI138" s="143">
        <f t="shared" si="8"/>
        <v>0</v>
      </c>
      <c r="BJ138" s="13" t="s">
        <v>21</v>
      </c>
      <c r="BK138" s="143">
        <f t="shared" si="9"/>
        <v>0</v>
      </c>
      <c r="BL138" s="13" t="s">
        <v>176</v>
      </c>
      <c r="BM138" s="142" t="s">
        <v>1103</v>
      </c>
    </row>
    <row r="139" spans="2:65" s="1" customFormat="1" ht="24.2" customHeight="1">
      <c r="B139" s="28"/>
      <c r="C139" s="130" t="s">
        <v>238</v>
      </c>
      <c r="D139" s="130" t="s">
        <v>170</v>
      </c>
      <c r="E139" s="131" t="s">
        <v>1104</v>
      </c>
      <c r="F139" s="132" t="s">
        <v>1105</v>
      </c>
      <c r="G139" s="133" t="s">
        <v>1056</v>
      </c>
      <c r="H139" s="134">
        <v>1</v>
      </c>
      <c r="I139" s="209"/>
      <c r="J139" s="136">
        <f t="shared" si="0"/>
        <v>0</v>
      </c>
      <c r="K139" s="132" t="s">
        <v>1057</v>
      </c>
      <c r="L139" s="137"/>
      <c r="M139" s="138" t="s">
        <v>1</v>
      </c>
      <c r="N139" s="139" t="s">
        <v>47</v>
      </c>
      <c r="P139" s="140">
        <f t="shared" si="1"/>
        <v>0</v>
      </c>
      <c r="Q139" s="140">
        <v>0</v>
      </c>
      <c r="R139" s="140">
        <f t="shared" si="2"/>
        <v>0</v>
      </c>
      <c r="S139" s="140">
        <v>0</v>
      </c>
      <c r="T139" s="141">
        <f t="shared" si="3"/>
        <v>0</v>
      </c>
      <c r="AR139" s="142" t="s">
        <v>175</v>
      </c>
      <c r="AT139" s="142" t="s">
        <v>170</v>
      </c>
      <c r="AU139" s="142" t="s">
        <v>21</v>
      </c>
      <c r="AY139" s="13" t="s">
        <v>169</v>
      </c>
      <c r="BE139" s="143">
        <f t="shared" si="4"/>
        <v>0</v>
      </c>
      <c r="BF139" s="143">
        <f t="shared" si="5"/>
        <v>0</v>
      </c>
      <c r="BG139" s="143">
        <f t="shared" si="6"/>
        <v>0</v>
      </c>
      <c r="BH139" s="143">
        <f t="shared" si="7"/>
        <v>0</v>
      </c>
      <c r="BI139" s="143">
        <f t="shared" si="8"/>
        <v>0</v>
      </c>
      <c r="BJ139" s="13" t="s">
        <v>21</v>
      </c>
      <c r="BK139" s="143">
        <f t="shared" si="9"/>
        <v>0</v>
      </c>
      <c r="BL139" s="13" t="s">
        <v>176</v>
      </c>
      <c r="BM139" s="142" t="s">
        <v>1106</v>
      </c>
    </row>
    <row r="140" spans="2:65" s="1" customFormat="1" ht="24.2" customHeight="1">
      <c r="B140" s="28"/>
      <c r="C140" s="130" t="s">
        <v>242</v>
      </c>
      <c r="D140" s="130" t="s">
        <v>170</v>
      </c>
      <c r="E140" s="131" t="s">
        <v>1107</v>
      </c>
      <c r="F140" s="132" t="s">
        <v>1108</v>
      </c>
      <c r="G140" s="133" t="s">
        <v>1056</v>
      </c>
      <c r="H140" s="134">
        <v>4</v>
      </c>
      <c r="I140" s="209"/>
      <c r="J140" s="136">
        <f t="shared" si="0"/>
        <v>0</v>
      </c>
      <c r="K140" s="132" t="s">
        <v>1057</v>
      </c>
      <c r="L140" s="137"/>
      <c r="M140" s="138" t="s">
        <v>1</v>
      </c>
      <c r="N140" s="139" t="s">
        <v>47</v>
      </c>
      <c r="P140" s="140">
        <f t="shared" si="1"/>
        <v>0</v>
      </c>
      <c r="Q140" s="140">
        <v>0</v>
      </c>
      <c r="R140" s="140">
        <f t="shared" si="2"/>
        <v>0</v>
      </c>
      <c r="S140" s="140">
        <v>0</v>
      </c>
      <c r="T140" s="141">
        <f t="shared" si="3"/>
        <v>0</v>
      </c>
      <c r="AR140" s="142" t="s">
        <v>204</v>
      </c>
      <c r="AT140" s="142" t="s">
        <v>170</v>
      </c>
      <c r="AU140" s="142" t="s">
        <v>21</v>
      </c>
      <c r="AY140" s="13" t="s">
        <v>169</v>
      </c>
      <c r="BE140" s="143">
        <f t="shared" si="4"/>
        <v>0</v>
      </c>
      <c r="BF140" s="143">
        <f t="shared" si="5"/>
        <v>0</v>
      </c>
      <c r="BG140" s="143">
        <f t="shared" si="6"/>
        <v>0</v>
      </c>
      <c r="BH140" s="143">
        <f t="shared" si="7"/>
        <v>0</v>
      </c>
      <c r="BI140" s="143">
        <f t="shared" si="8"/>
        <v>0</v>
      </c>
      <c r="BJ140" s="13" t="s">
        <v>21</v>
      </c>
      <c r="BK140" s="143">
        <f t="shared" si="9"/>
        <v>0</v>
      </c>
      <c r="BL140" s="13" t="s">
        <v>187</v>
      </c>
      <c r="BM140" s="142" t="s">
        <v>1109</v>
      </c>
    </row>
    <row r="141" spans="2:65" s="1" customFormat="1" ht="24.2" customHeight="1">
      <c r="B141" s="28"/>
      <c r="C141" s="130" t="s">
        <v>246</v>
      </c>
      <c r="D141" s="130" t="s">
        <v>170</v>
      </c>
      <c r="E141" s="131" t="s">
        <v>1110</v>
      </c>
      <c r="F141" s="132" t="s">
        <v>1111</v>
      </c>
      <c r="G141" s="133" t="s">
        <v>1056</v>
      </c>
      <c r="H141" s="134">
        <v>4</v>
      </c>
      <c r="I141" s="209"/>
      <c r="J141" s="136">
        <f t="shared" si="0"/>
        <v>0</v>
      </c>
      <c r="K141" s="132" t="s">
        <v>1057</v>
      </c>
      <c r="L141" s="137"/>
      <c r="M141" s="138" t="s">
        <v>1</v>
      </c>
      <c r="N141" s="139" t="s">
        <v>47</v>
      </c>
      <c r="P141" s="140">
        <f t="shared" si="1"/>
        <v>0</v>
      </c>
      <c r="Q141" s="140">
        <v>0</v>
      </c>
      <c r="R141" s="140">
        <f t="shared" si="2"/>
        <v>0</v>
      </c>
      <c r="S141" s="140">
        <v>0</v>
      </c>
      <c r="T141" s="141">
        <f t="shared" si="3"/>
        <v>0</v>
      </c>
      <c r="AR141" s="142" t="s">
        <v>204</v>
      </c>
      <c r="AT141" s="142" t="s">
        <v>170</v>
      </c>
      <c r="AU141" s="142" t="s">
        <v>21</v>
      </c>
      <c r="AY141" s="13" t="s">
        <v>169</v>
      </c>
      <c r="BE141" s="143">
        <f t="shared" si="4"/>
        <v>0</v>
      </c>
      <c r="BF141" s="143">
        <f t="shared" si="5"/>
        <v>0</v>
      </c>
      <c r="BG141" s="143">
        <f t="shared" si="6"/>
        <v>0</v>
      </c>
      <c r="BH141" s="143">
        <f t="shared" si="7"/>
        <v>0</v>
      </c>
      <c r="BI141" s="143">
        <f t="shared" si="8"/>
        <v>0</v>
      </c>
      <c r="BJ141" s="13" t="s">
        <v>21</v>
      </c>
      <c r="BK141" s="143">
        <f t="shared" si="9"/>
        <v>0</v>
      </c>
      <c r="BL141" s="13" t="s">
        <v>187</v>
      </c>
      <c r="BM141" s="142" t="s">
        <v>1112</v>
      </c>
    </row>
    <row r="142" spans="2:65" s="1" customFormat="1" ht="24.2" customHeight="1">
      <c r="B142" s="28"/>
      <c r="C142" s="130" t="s">
        <v>250</v>
      </c>
      <c r="D142" s="130" t="s">
        <v>170</v>
      </c>
      <c r="E142" s="131" t="s">
        <v>1113</v>
      </c>
      <c r="F142" s="132" t="s">
        <v>1114</v>
      </c>
      <c r="G142" s="133" t="s">
        <v>1056</v>
      </c>
      <c r="H142" s="134">
        <v>2</v>
      </c>
      <c r="I142" s="209"/>
      <c r="J142" s="136">
        <f t="shared" si="0"/>
        <v>0</v>
      </c>
      <c r="K142" s="132" t="s">
        <v>1057</v>
      </c>
      <c r="L142" s="137"/>
      <c r="M142" s="138" t="s">
        <v>1</v>
      </c>
      <c r="N142" s="139" t="s">
        <v>47</v>
      </c>
      <c r="P142" s="140">
        <f t="shared" si="1"/>
        <v>0</v>
      </c>
      <c r="Q142" s="140">
        <v>0</v>
      </c>
      <c r="R142" s="140">
        <f t="shared" si="2"/>
        <v>0</v>
      </c>
      <c r="S142" s="140">
        <v>0</v>
      </c>
      <c r="T142" s="141">
        <f t="shared" si="3"/>
        <v>0</v>
      </c>
      <c r="AR142" s="142" t="s">
        <v>175</v>
      </c>
      <c r="AT142" s="142" t="s">
        <v>170</v>
      </c>
      <c r="AU142" s="142" t="s">
        <v>21</v>
      </c>
      <c r="AY142" s="13" t="s">
        <v>169</v>
      </c>
      <c r="BE142" s="143">
        <f t="shared" si="4"/>
        <v>0</v>
      </c>
      <c r="BF142" s="143">
        <f t="shared" si="5"/>
        <v>0</v>
      </c>
      <c r="BG142" s="143">
        <f t="shared" si="6"/>
        <v>0</v>
      </c>
      <c r="BH142" s="143">
        <f t="shared" si="7"/>
        <v>0</v>
      </c>
      <c r="BI142" s="143">
        <f t="shared" si="8"/>
        <v>0</v>
      </c>
      <c r="BJ142" s="13" t="s">
        <v>21</v>
      </c>
      <c r="BK142" s="143">
        <f t="shared" si="9"/>
        <v>0</v>
      </c>
      <c r="BL142" s="13" t="s">
        <v>176</v>
      </c>
      <c r="BM142" s="142" t="s">
        <v>1115</v>
      </c>
    </row>
    <row r="143" spans="2:65" s="1" customFormat="1" ht="24.2" customHeight="1">
      <c r="B143" s="28"/>
      <c r="C143" s="130" t="s">
        <v>7</v>
      </c>
      <c r="D143" s="130" t="s">
        <v>170</v>
      </c>
      <c r="E143" s="131" t="s">
        <v>1116</v>
      </c>
      <c r="F143" s="132" t="s">
        <v>1117</v>
      </c>
      <c r="G143" s="133" t="s">
        <v>1056</v>
      </c>
      <c r="H143" s="134">
        <v>2</v>
      </c>
      <c r="I143" s="209"/>
      <c r="J143" s="136">
        <f t="shared" si="0"/>
        <v>0</v>
      </c>
      <c r="K143" s="132" t="s">
        <v>1057</v>
      </c>
      <c r="L143" s="137"/>
      <c r="M143" s="138" t="s">
        <v>1</v>
      </c>
      <c r="N143" s="139" t="s">
        <v>47</v>
      </c>
      <c r="P143" s="140">
        <f t="shared" si="1"/>
        <v>0</v>
      </c>
      <c r="Q143" s="140">
        <v>0</v>
      </c>
      <c r="R143" s="140">
        <f t="shared" si="2"/>
        <v>0</v>
      </c>
      <c r="S143" s="140">
        <v>0</v>
      </c>
      <c r="T143" s="141">
        <f t="shared" si="3"/>
        <v>0</v>
      </c>
      <c r="AR143" s="142" t="s">
        <v>190</v>
      </c>
      <c r="AT143" s="142" t="s">
        <v>170</v>
      </c>
      <c r="AU143" s="142" t="s">
        <v>21</v>
      </c>
      <c r="AY143" s="13" t="s">
        <v>169</v>
      </c>
      <c r="BE143" s="143">
        <f t="shared" si="4"/>
        <v>0</v>
      </c>
      <c r="BF143" s="143">
        <f t="shared" si="5"/>
        <v>0</v>
      </c>
      <c r="BG143" s="143">
        <f t="shared" si="6"/>
        <v>0</v>
      </c>
      <c r="BH143" s="143">
        <f t="shared" si="7"/>
        <v>0</v>
      </c>
      <c r="BI143" s="143">
        <f t="shared" si="8"/>
        <v>0</v>
      </c>
      <c r="BJ143" s="13" t="s">
        <v>21</v>
      </c>
      <c r="BK143" s="143">
        <f t="shared" si="9"/>
        <v>0</v>
      </c>
      <c r="BL143" s="13" t="s">
        <v>190</v>
      </c>
      <c r="BM143" s="142" t="s">
        <v>1118</v>
      </c>
    </row>
    <row r="144" spans="2:65" s="1" customFormat="1" ht="24.2" customHeight="1">
      <c r="B144" s="28"/>
      <c r="C144" s="130" t="s">
        <v>257</v>
      </c>
      <c r="D144" s="130" t="s">
        <v>170</v>
      </c>
      <c r="E144" s="131" t="s">
        <v>1119</v>
      </c>
      <c r="F144" s="132" t="s">
        <v>1120</v>
      </c>
      <c r="G144" s="133" t="s">
        <v>1056</v>
      </c>
      <c r="H144" s="134">
        <v>3</v>
      </c>
      <c r="I144" s="209"/>
      <c r="J144" s="136">
        <f t="shared" si="0"/>
        <v>0</v>
      </c>
      <c r="K144" s="132" t="s">
        <v>1057</v>
      </c>
      <c r="L144" s="137"/>
      <c r="M144" s="138" t="s">
        <v>1</v>
      </c>
      <c r="N144" s="139" t="s">
        <v>47</v>
      </c>
      <c r="P144" s="140">
        <f t="shared" si="1"/>
        <v>0</v>
      </c>
      <c r="Q144" s="140">
        <v>0</v>
      </c>
      <c r="R144" s="140">
        <f t="shared" si="2"/>
        <v>0</v>
      </c>
      <c r="S144" s="140">
        <v>0</v>
      </c>
      <c r="T144" s="141">
        <f t="shared" si="3"/>
        <v>0</v>
      </c>
      <c r="AR144" s="142" t="s">
        <v>190</v>
      </c>
      <c r="AT144" s="142" t="s">
        <v>170</v>
      </c>
      <c r="AU144" s="142" t="s">
        <v>21</v>
      </c>
      <c r="AY144" s="13" t="s">
        <v>169</v>
      </c>
      <c r="BE144" s="143">
        <f t="shared" si="4"/>
        <v>0</v>
      </c>
      <c r="BF144" s="143">
        <f t="shared" si="5"/>
        <v>0</v>
      </c>
      <c r="BG144" s="143">
        <f t="shared" si="6"/>
        <v>0</v>
      </c>
      <c r="BH144" s="143">
        <f t="shared" si="7"/>
        <v>0</v>
      </c>
      <c r="BI144" s="143">
        <f t="shared" si="8"/>
        <v>0</v>
      </c>
      <c r="BJ144" s="13" t="s">
        <v>21</v>
      </c>
      <c r="BK144" s="143">
        <f t="shared" si="9"/>
        <v>0</v>
      </c>
      <c r="BL144" s="13" t="s">
        <v>190</v>
      </c>
      <c r="BM144" s="142" t="s">
        <v>1121</v>
      </c>
    </row>
    <row r="145" spans="2:65" s="1" customFormat="1" ht="24.2" customHeight="1">
      <c r="B145" s="28"/>
      <c r="C145" s="130" t="s">
        <v>261</v>
      </c>
      <c r="D145" s="130" t="s">
        <v>170</v>
      </c>
      <c r="E145" s="131" t="s">
        <v>1122</v>
      </c>
      <c r="F145" s="132" t="s">
        <v>1123</v>
      </c>
      <c r="G145" s="133" t="s">
        <v>1056</v>
      </c>
      <c r="H145" s="134">
        <v>3</v>
      </c>
      <c r="I145" s="209"/>
      <c r="J145" s="136">
        <f t="shared" si="0"/>
        <v>0</v>
      </c>
      <c r="K145" s="132" t="s">
        <v>1057</v>
      </c>
      <c r="L145" s="137"/>
      <c r="M145" s="138" t="s">
        <v>1</v>
      </c>
      <c r="N145" s="139" t="s">
        <v>47</v>
      </c>
      <c r="P145" s="140">
        <f t="shared" si="1"/>
        <v>0</v>
      </c>
      <c r="Q145" s="140">
        <v>0</v>
      </c>
      <c r="R145" s="140">
        <f t="shared" si="2"/>
        <v>0</v>
      </c>
      <c r="S145" s="140">
        <v>0</v>
      </c>
      <c r="T145" s="141">
        <f t="shared" si="3"/>
        <v>0</v>
      </c>
      <c r="AR145" s="142" t="s">
        <v>190</v>
      </c>
      <c r="AT145" s="142" t="s">
        <v>170</v>
      </c>
      <c r="AU145" s="142" t="s">
        <v>21</v>
      </c>
      <c r="AY145" s="13" t="s">
        <v>169</v>
      </c>
      <c r="BE145" s="143">
        <f t="shared" si="4"/>
        <v>0</v>
      </c>
      <c r="BF145" s="143">
        <f t="shared" si="5"/>
        <v>0</v>
      </c>
      <c r="BG145" s="143">
        <f t="shared" si="6"/>
        <v>0</v>
      </c>
      <c r="BH145" s="143">
        <f t="shared" si="7"/>
        <v>0</v>
      </c>
      <c r="BI145" s="143">
        <f t="shared" si="8"/>
        <v>0</v>
      </c>
      <c r="BJ145" s="13" t="s">
        <v>21</v>
      </c>
      <c r="BK145" s="143">
        <f t="shared" si="9"/>
        <v>0</v>
      </c>
      <c r="BL145" s="13" t="s">
        <v>190</v>
      </c>
      <c r="BM145" s="142" t="s">
        <v>1124</v>
      </c>
    </row>
    <row r="146" spans="2:65" s="1" customFormat="1" ht="24.2" customHeight="1">
      <c r="B146" s="28"/>
      <c r="C146" s="130" t="s">
        <v>265</v>
      </c>
      <c r="D146" s="130" t="s">
        <v>170</v>
      </c>
      <c r="E146" s="131" t="s">
        <v>1125</v>
      </c>
      <c r="F146" s="132" t="s">
        <v>1126</v>
      </c>
      <c r="G146" s="133" t="s">
        <v>1056</v>
      </c>
      <c r="H146" s="134">
        <v>3</v>
      </c>
      <c r="I146" s="209"/>
      <c r="J146" s="136">
        <f t="shared" si="0"/>
        <v>0</v>
      </c>
      <c r="K146" s="132" t="s">
        <v>1057</v>
      </c>
      <c r="L146" s="137"/>
      <c r="M146" s="138" t="s">
        <v>1</v>
      </c>
      <c r="N146" s="139" t="s">
        <v>47</v>
      </c>
      <c r="P146" s="140">
        <f t="shared" si="1"/>
        <v>0</v>
      </c>
      <c r="Q146" s="140">
        <v>0</v>
      </c>
      <c r="R146" s="140">
        <f t="shared" si="2"/>
        <v>0</v>
      </c>
      <c r="S146" s="140">
        <v>0</v>
      </c>
      <c r="T146" s="141">
        <f t="shared" si="3"/>
        <v>0</v>
      </c>
      <c r="AR146" s="142" t="s">
        <v>190</v>
      </c>
      <c r="AT146" s="142" t="s">
        <v>170</v>
      </c>
      <c r="AU146" s="142" t="s">
        <v>21</v>
      </c>
      <c r="AY146" s="13" t="s">
        <v>169</v>
      </c>
      <c r="BE146" s="143">
        <f t="shared" si="4"/>
        <v>0</v>
      </c>
      <c r="BF146" s="143">
        <f t="shared" si="5"/>
        <v>0</v>
      </c>
      <c r="BG146" s="143">
        <f t="shared" si="6"/>
        <v>0</v>
      </c>
      <c r="BH146" s="143">
        <f t="shared" si="7"/>
        <v>0</v>
      </c>
      <c r="BI146" s="143">
        <f t="shared" si="8"/>
        <v>0</v>
      </c>
      <c r="BJ146" s="13" t="s">
        <v>21</v>
      </c>
      <c r="BK146" s="143">
        <f t="shared" si="9"/>
        <v>0</v>
      </c>
      <c r="BL146" s="13" t="s">
        <v>190</v>
      </c>
      <c r="BM146" s="142" t="s">
        <v>1127</v>
      </c>
    </row>
    <row r="147" spans="2:65" s="1" customFormat="1" ht="24.2" customHeight="1">
      <c r="B147" s="28"/>
      <c r="C147" s="130" t="s">
        <v>269</v>
      </c>
      <c r="D147" s="130" t="s">
        <v>170</v>
      </c>
      <c r="E147" s="131" t="s">
        <v>1128</v>
      </c>
      <c r="F147" s="132" t="s">
        <v>1129</v>
      </c>
      <c r="G147" s="133" t="s">
        <v>1056</v>
      </c>
      <c r="H147" s="134">
        <v>2</v>
      </c>
      <c r="I147" s="209"/>
      <c r="J147" s="136">
        <f t="shared" si="0"/>
        <v>0</v>
      </c>
      <c r="K147" s="132" t="s">
        <v>1057</v>
      </c>
      <c r="L147" s="137"/>
      <c r="M147" s="138" t="s">
        <v>1</v>
      </c>
      <c r="N147" s="139" t="s">
        <v>47</v>
      </c>
      <c r="P147" s="140">
        <f t="shared" si="1"/>
        <v>0</v>
      </c>
      <c r="Q147" s="140">
        <v>0</v>
      </c>
      <c r="R147" s="140">
        <f t="shared" si="2"/>
        <v>0</v>
      </c>
      <c r="S147" s="140">
        <v>0</v>
      </c>
      <c r="T147" s="141">
        <f t="shared" si="3"/>
        <v>0</v>
      </c>
      <c r="AR147" s="142" t="s">
        <v>190</v>
      </c>
      <c r="AT147" s="142" t="s">
        <v>170</v>
      </c>
      <c r="AU147" s="142" t="s">
        <v>21</v>
      </c>
      <c r="AY147" s="13" t="s">
        <v>169</v>
      </c>
      <c r="BE147" s="143">
        <f t="shared" si="4"/>
        <v>0</v>
      </c>
      <c r="BF147" s="143">
        <f t="shared" si="5"/>
        <v>0</v>
      </c>
      <c r="BG147" s="143">
        <f t="shared" si="6"/>
        <v>0</v>
      </c>
      <c r="BH147" s="143">
        <f t="shared" si="7"/>
        <v>0</v>
      </c>
      <c r="BI147" s="143">
        <f t="shared" si="8"/>
        <v>0</v>
      </c>
      <c r="BJ147" s="13" t="s">
        <v>21</v>
      </c>
      <c r="BK147" s="143">
        <f t="shared" si="9"/>
        <v>0</v>
      </c>
      <c r="BL147" s="13" t="s">
        <v>190</v>
      </c>
      <c r="BM147" s="142" t="s">
        <v>1130</v>
      </c>
    </row>
    <row r="148" spans="2:65" s="1" customFormat="1" ht="24.2" customHeight="1">
      <c r="B148" s="28"/>
      <c r="C148" s="130" t="s">
        <v>273</v>
      </c>
      <c r="D148" s="130" t="s">
        <v>170</v>
      </c>
      <c r="E148" s="131" t="s">
        <v>1131</v>
      </c>
      <c r="F148" s="132" t="s">
        <v>1132</v>
      </c>
      <c r="G148" s="133" t="s">
        <v>1056</v>
      </c>
      <c r="H148" s="134">
        <v>2</v>
      </c>
      <c r="I148" s="209"/>
      <c r="J148" s="136">
        <f t="shared" si="0"/>
        <v>0</v>
      </c>
      <c r="K148" s="132" t="s">
        <v>1057</v>
      </c>
      <c r="L148" s="137"/>
      <c r="M148" s="138" t="s">
        <v>1</v>
      </c>
      <c r="N148" s="139" t="s">
        <v>47</v>
      </c>
      <c r="P148" s="140">
        <f t="shared" si="1"/>
        <v>0</v>
      </c>
      <c r="Q148" s="140">
        <v>0</v>
      </c>
      <c r="R148" s="140">
        <f t="shared" si="2"/>
        <v>0</v>
      </c>
      <c r="S148" s="140">
        <v>0</v>
      </c>
      <c r="T148" s="141">
        <f t="shared" si="3"/>
        <v>0</v>
      </c>
      <c r="AR148" s="142" t="s">
        <v>190</v>
      </c>
      <c r="AT148" s="142" t="s">
        <v>170</v>
      </c>
      <c r="AU148" s="142" t="s">
        <v>21</v>
      </c>
      <c r="AY148" s="13" t="s">
        <v>169</v>
      </c>
      <c r="BE148" s="143">
        <f t="shared" si="4"/>
        <v>0</v>
      </c>
      <c r="BF148" s="143">
        <f t="shared" si="5"/>
        <v>0</v>
      </c>
      <c r="BG148" s="143">
        <f t="shared" si="6"/>
        <v>0</v>
      </c>
      <c r="BH148" s="143">
        <f t="shared" si="7"/>
        <v>0</v>
      </c>
      <c r="BI148" s="143">
        <f t="shared" si="8"/>
        <v>0</v>
      </c>
      <c r="BJ148" s="13" t="s">
        <v>21</v>
      </c>
      <c r="BK148" s="143">
        <f t="shared" si="9"/>
        <v>0</v>
      </c>
      <c r="BL148" s="13" t="s">
        <v>190</v>
      </c>
      <c r="BM148" s="142" t="s">
        <v>1133</v>
      </c>
    </row>
    <row r="149" spans="2:65" s="1" customFormat="1" ht="24.2" customHeight="1">
      <c r="B149" s="28"/>
      <c r="C149" s="130" t="s">
        <v>277</v>
      </c>
      <c r="D149" s="130" t="s">
        <v>170</v>
      </c>
      <c r="E149" s="131" t="s">
        <v>1134</v>
      </c>
      <c r="F149" s="132" t="s">
        <v>1135</v>
      </c>
      <c r="G149" s="133" t="s">
        <v>1056</v>
      </c>
      <c r="H149" s="134">
        <v>2</v>
      </c>
      <c r="I149" s="209"/>
      <c r="J149" s="136">
        <f t="shared" si="0"/>
        <v>0</v>
      </c>
      <c r="K149" s="132" t="s">
        <v>1057</v>
      </c>
      <c r="L149" s="137"/>
      <c r="M149" s="138" t="s">
        <v>1</v>
      </c>
      <c r="N149" s="139" t="s">
        <v>47</v>
      </c>
      <c r="P149" s="140">
        <f t="shared" si="1"/>
        <v>0</v>
      </c>
      <c r="Q149" s="140">
        <v>0</v>
      </c>
      <c r="R149" s="140">
        <f t="shared" si="2"/>
        <v>0</v>
      </c>
      <c r="S149" s="140">
        <v>0</v>
      </c>
      <c r="T149" s="141">
        <f t="shared" si="3"/>
        <v>0</v>
      </c>
      <c r="AR149" s="142" t="s">
        <v>190</v>
      </c>
      <c r="AT149" s="142" t="s">
        <v>170</v>
      </c>
      <c r="AU149" s="142" t="s">
        <v>21</v>
      </c>
      <c r="AY149" s="13" t="s">
        <v>169</v>
      </c>
      <c r="BE149" s="143">
        <f t="shared" si="4"/>
        <v>0</v>
      </c>
      <c r="BF149" s="143">
        <f t="shared" si="5"/>
        <v>0</v>
      </c>
      <c r="BG149" s="143">
        <f t="shared" si="6"/>
        <v>0</v>
      </c>
      <c r="BH149" s="143">
        <f t="shared" si="7"/>
        <v>0</v>
      </c>
      <c r="BI149" s="143">
        <f t="shared" si="8"/>
        <v>0</v>
      </c>
      <c r="BJ149" s="13" t="s">
        <v>21</v>
      </c>
      <c r="BK149" s="143">
        <f t="shared" si="9"/>
        <v>0</v>
      </c>
      <c r="BL149" s="13" t="s">
        <v>190</v>
      </c>
      <c r="BM149" s="142" t="s">
        <v>1136</v>
      </c>
    </row>
    <row r="150" spans="2:65" s="1" customFormat="1" ht="24.2" customHeight="1">
      <c r="B150" s="28"/>
      <c r="C150" s="130" t="s">
        <v>281</v>
      </c>
      <c r="D150" s="130" t="s">
        <v>170</v>
      </c>
      <c r="E150" s="131" t="s">
        <v>1137</v>
      </c>
      <c r="F150" s="132" t="s">
        <v>1138</v>
      </c>
      <c r="G150" s="133" t="s">
        <v>1056</v>
      </c>
      <c r="H150" s="134">
        <v>2</v>
      </c>
      <c r="I150" s="209"/>
      <c r="J150" s="136">
        <f t="shared" si="0"/>
        <v>0</v>
      </c>
      <c r="K150" s="132" t="s">
        <v>1057</v>
      </c>
      <c r="L150" s="137"/>
      <c r="M150" s="138" t="s">
        <v>1</v>
      </c>
      <c r="N150" s="139" t="s">
        <v>47</v>
      </c>
      <c r="P150" s="140">
        <f t="shared" si="1"/>
        <v>0</v>
      </c>
      <c r="Q150" s="140">
        <v>0</v>
      </c>
      <c r="R150" s="140">
        <f t="shared" si="2"/>
        <v>0</v>
      </c>
      <c r="S150" s="140">
        <v>0</v>
      </c>
      <c r="T150" s="141">
        <f t="shared" si="3"/>
        <v>0</v>
      </c>
      <c r="AR150" s="142" t="s">
        <v>190</v>
      </c>
      <c r="AT150" s="142" t="s">
        <v>170</v>
      </c>
      <c r="AU150" s="142" t="s">
        <v>21</v>
      </c>
      <c r="AY150" s="13" t="s">
        <v>169</v>
      </c>
      <c r="BE150" s="143">
        <f t="shared" si="4"/>
        <v>0</v>
      </c>
      <c r="BF150" s="143">
        <f t="shared" si="5"/>
        <v>0</v>
      </c>
      <c r="BG150" s="143">
        <f t="shared" si="6"/>
        <v>0</v>
      </c>
      <c r="BH150" s="143">
        <f t="shared" si="7"/>
        <v>0</v>
      </c>
      <c r="BI150" s="143">
        <f t="shared" si="8"/>
        <v>0</v>
      </c>
      <c r="BJ150" s="13" t="s">
        <v>21</v>
      </c>
      <c r="BK150" s="143">
        <f t="shared" si="9"/>
        <v>0</v>
      </c>
      <c r="BL150" s="13" t="s">
        <v>190</v>
      </c>
      <c r="BM150" s="142" t="s">
        <v>1139</v>
      </c>
    </row>
    <row r="151" spans="2:65" s="1" customFormat="1" ht="24.2" customHeight="1">
      <c r="B151" s="28"/>
      <c r="C151" s="130" t="s">
        <v>285</v>
      </c>
      <c r="D151" s="130" t="s">
        <v>170</v>
      </c>
      <c r="E151" s="131" t="s">
        <v>1140</v>
      </c>
      <c r="F151" s="132" t="s">
        <v>1141</v>
      </c>
      <c r="G151" s="133" t="s">
        <v>1056</v>
      </c>
      <c r="H151" s="134">
        <v>3</v>
      </c>
      <c r="I151" s="209"/>
      <c r="J151" s="136">
        <f t="shared" si="0"/>
        <v>0</v>
      </c>
      <c r="K151" s="132" t="s">
        <v>1057</v>
      </c>
      <c r="L151" s="137"/>
      <c r="M151" s="138" t="s">
        <v>1</v>
      </c>
      <c r="N151" s="139" t="s">
        <v>47</v>
      </c>
      <c r="P151" s="140">
        <f t="shared" si="1"/>
        <v>0</v>
      </c>
      <c r="Q151" s="140">
        <v>0</v>
      </c>
      <c r="R151" s="140">
        <f t="shared" si="2"/>
        <v>0</v>
      </c>
      <c r="S151" s="140">
        <v>0</v>
      </c>
      <c r="T151" s="141">
        <f t="shared" si="3"/>
        <v>0</v>
      </c>
      <c r="AR151" s="142" t="s">
        <v>190</v>
      </c>
      <c r="AT151" s="142" t="s">
        <v>170</v>
      </c>
      <c r="AU151" s="142" t="s">
        <v>21</v>
      </c>
      <c r="AY151" s="13" t="s">
        <v>169</v>
      </c>
      <c r="BE151" s="143">
        <f t="shared" si="4"/>
        <v>0</v>
      </c>
      <c r="BF151" s="143">
        <f t="shared" si="5"/>
        <v>0</v>
      </c>
      <c r="BG151" s="143">
        <f t="shared" si="6"/>
        <v>0</v>
      </c>
      <c r="BH151" s="143">
        <f t="shared" si="7"/>
        <v>0</v>
      </c>
      <c r="BI151" s="143">
        <f t="shared" si="8"/>
        <v>0</v>
      </c>
      <c r="BJ151" s="13" t="s">
        <v>21</v>
      </c>
      <c r="BK151" s="143">
        <f t="shared" si="9"/>
        <v>0</v>
      </c>
      <c r="BL151" s="13" t="s">
        <v>190</v>
      </c>
      <c r="BM151" s="142" t="s">
        <v>1142</v>
      </c>
    </row>
    <row r="152" spans="2:65" s="1" customFormat="1" ht="24.2" customHeight="1">
      <c r="B152" s="28"/>
      <c r="C152" s="130" t="s">
        <v>289</v>
      </c>
      <c r="D152" s="130" t="s">
        <v>170</v>
      </c>
      <c r="E152" s="131" t="s">
        <v>1143</v>
      </c>
      <c r="F152" s="132" t="s">
        <v>1144</v>
      </c>
      <c r="G152" s="133" t="s">
        <v>1056</v>
      </c>
      <c r="H152" s="134">
        <v>6</v>
      </c>
      <c r="I152" s="209"/>
      <c r="J152" s="136">
        <f t="shared" si="0"/>
        <v>0</v>
      </c>
      <c r="K152" s="132" t="s">
        <v>1057</v>
      </c>
      <c r="L152" s="137"/>
      <c r="M152" s="138" t="s">
        <v>1</v>
      </c>
      <c r="N152" s="139" t="s">
        <v>47</v>
      </c>
      <c r="P152" s="140">
        <f t="shared" si="1"/>
        <v>0</v>
      </c>
      <c r="Q152" s="140">
        <v>0</v>
      </c>
      <c r="R152" s="140">
        <f t="shared" si="2"/>
        <v>0</v>
      </c>
      <c r="S152" s="140">
        <v>0</v>
      </c>
      <c r="T152" s="141">
        <f t="shared" si="3"/>
        <v>0</v>
      </c>
      <c r="AR152" s="142" t="s">
        <v>190</v>
      </c>
      <c r="AT152" s="142" t="s">
        <v>170</v>
      </c>
      <c r="AU152" s="142" t="s">
        <v>21</v>
      </c>
      <c r="AY152" s="13" t="s">
        <v>169</v>
      </c>
      <c r="BE152" s="143">
        <f t="shared" si="4"/>
        <v>0</v>
      </c>
      <c r="BF152" s="143">
        <f t="shared" si="5"/>
        <v>0</v>
      </c>
      <c r="BG152" s="143">
        <f t="shared" si="6"/>
        <v>0</v>
      </c>
      <c r="BH152" s="143">
        <f t="shared" si="7"/>
        <v>0</v>
      </c>
      <c r="BI152" s="143">
        <f t="shared" si="8"/>
        <v>0</v>
      </c>
      <c r="BJ152" s="13" t="s">
        <v>21</v>
      </c>
      <c r="BK152" s="143">
        <f t="shared" si="9"/>
        <v>0</v>
      </c>
      <c r="BL152" s="13" t="s">
        <v>190</v>
      </c>
      <c r="BM152" s="142" t="s">
        <v>1145</v>
      </c>
    </row>
    <row r="153" spans="2:65" s="1" customFormat="1" ht="24.2" customHeight="1">
      <c r="B153" s="28"/>
      <c r="C153" s="130" t="s">
        <v>293</v>
      </c>
      <c r="D153" s="130" t="s">
        <v>170</v>
      </c>
      <c r="E153" s="131" t="s">
        <v>1146</v>
      </c>
      <c r="F153" s="132" t="s">
        <v>1147</v>
      </c>
      <c r="G153" s="133" t="s">
        <v>1056</v>
      </c>
      <c r="H153" s="134">
        <v>11</v>
      </c>
      <c r="I153" s="209"/>
      <c r="J153" s="136">
        <f t="shared" si="0"/>
        <v>0</v>
      </c>
      <c r="K153" s="132" t="s">
        <v>1057</v>
      </c>
      <c r="L153" s="137"/>
      <c r="M153" s="138" t="s">
        <v>1</v>
      </c>
      <c r="N153" s="139" t="s">
        <v>47</v>
      </c>
      <c r="P153" s="140">
        <f t="shared" si="1"/>
        <v>0</v>
      </c>
      <c r="Q153" s="140">
        <v>0</v>
      </c>
      <c r="R153" s="140">
        <f t="shared" si="2"/>
        <v>0</v>
      </c>
      <c r="S153" s="140">
        <v>0</v>
      </c>
      <c r="T153" s="141">
        <f t="shared" si="3"/>
        <v>0</v>
      </c>
      <c r="AR153" s="142" t="s">
        <v>190</v>
      </c>
      <c r="AT153" s="142" t="s">
        <v>170</v>
      </c>
      <c r="AU153" s="142" t="s">
        <v>21</v>
      </c>
      <c r="AY153" s="13" t="s">
        <v>169</v>
      </c>
      <c r="BE153" s="143">
        <f t="shared" si="4"/>
        <v>0</v>
      </c>
      <c r="BF153" s="143">
        <f t="shared" si="5"/>
        <v>0</v>
      </c>
      <c r="BG153" s="143">
        <f t="shared" si="6"/>
        <v>0</v>
      </c>
      <c r="BH153" s="143">
        <f t="shared" si="7"/>
        <v>0</v>
      </c>
      <c r="BI153" s="143">
        <f t="shared" si="8"/>
        <v>0</v>
      </c>
      <c r="BJ153" s="13" t="s">
        <v>21</v>
      </c>
      <c r="BK153" s="143">
        <f t="shared" si="9"/>
        <v>0</v>
      </c>
      <c r="BL153" s="13" t="s">
        <v>190</v>
      </c>
      <c r="BM153" s="142" t="s">
        <v>1148</v>
      </c>
    </row>
    <row r="154" spans="2:65" s="1" customFormat="1" ht="24.2" customHeight="1">
      <c r="B154" s="28"/>
      <c r="C154" s="130" t="s">
        <v>299</v>
      </c>
      <c r="D154" s="130" t="s">
        <v>170</v>
      </c>
      <c r="E154" s="131" t="s">
        <v>1149</v>
      </c>
      <c r="F154" s="132" t="s">
        <v>1150</v>
      </c>
      <c r="G154" s="133" t="s">
        <v>1056</v>
      </c>
      <c r="H154" s="134">
        <v>3</v>
      </c>
      <c r="I154" s="209"/>
      <c r="J154" s="136">
        <f t="shared" si="0"/>
        <v>0</v>
      </c>
      <c r="K154" s="132" t="s">
        <v>1057</v>
      </c>
      <c r="L154" s="137"/>
      <c r="M154" s="138" t="s">
        <v>1</v>
      </c>
      <c r="N154" s="139" t="s">
        <v>47</v>
      </c>
      <c r="P154" s="140">
        <f t="shared" si="1"/>
        <v>0</v>
      </c>
      <c r="Q154" s="140">
        <v>0</v>
      </c>
      <c r="R154" s="140">
        <f t="shared" si="2"/>
        <v>0</v>
      </c>
      <c r="S154" s="140">
        <v>0</v>
      </c>
      <c r="T154" s="141">
        <f t="shared" si="3"/>
        <v>0</v>
      </c>
      <c r="AR154" s="142" t="s">
        <v>190</v>
      </c>
      <c r="AT154" s="142" t="s">
        <v>170</v>
      </c>
      <c r="AU154" s="142" t="s">
        <v>21</v>
      </c>
      <c r="AY154" s="13" t="s">
        <v>169</v>
      </c>
      <c r="BE154" s="143">
        <f t="shared" si="4"/>
        <v>0</v>
      </c>
      <c r="BF154" s="143">
        <f t="shared" si="5"/>
        <v>0</v>
      </c>
      <c r="BG154" s="143">
        <f t="shared" si="6"/>
        <v>0</v>
      </c>
      <c r="BH154" s="143">
        <f t="shared" si="7"/>
        <v>0</v>
      </c>
      <c r="BI154" s="143">
        <f t="shared" si="8"/>
        <v>0</v>
      </c>
      <c r="BJ154" s="13" t="s">
        <v>21</v>
      </c>
      <c r="BK154" s="143">
        <f t="shared" si="9"/>
        <v>0</v>
      </c>
      <c r="BL154" s="13" t="s">
        <v>190</v>
      </c>
      <c r="BM154" s="142" t="s">
        <v>1151</v>
      </c>
    </row>
    <row r="155" spans="2:65" s="1" customFormat="1" ht="24.2" customHeight="1">
      <c r="B155" s="28"/>
      <c r="C155" s="130" t="s">
        <v>304</v>
      </c>
      <c r="D155" s="130" t="s">
        <v>170</v>
      </c>
      <c r="E155" s="131" t="s">
        <v>1152</v>
      </c>
      <c r="F155" s="132" t="s">
        <v>1153</v>
      </c>
      <c r="G155" s="133" t="s">
        <v>1056</v>
      </c>
      <c r="H155" s="134">
        <v>6</v>
      </c>
      <c r="I155" s="209"/>
      <c r="J155" s="136">
        <f t="shared" si="0"/>
        <v>0</v>
      </c>
      <c r="K155" s="132" t="s">
        <v>1057</v>
      </c>
      <c r="L155" s="137"/>
      <c r="M155" s="138" t="s">
        <v>1</v>
      </c>
      <c r="N155" s="139" t="s">
        <v>47</v>
      </c>
      <c r="P155" s="140">
        <f t="shared" si="1"/>
        <v>0</v>
      </c>
      <c r="Q155" s="140">
        <v>0</v>
      </c>
      <c r="R155" s="140">
        <f t="shared" si="2"/>
        <v>0</v>
      </c>
      <c r="S155" s="140">
        <v>0</v>
      </c>
      <c r="T155" s="141">
        <f t="shared" si="3"/>
        <v>0</v>
      </c>
      <c r="AR155" s="142" t="s">
        <v>190</v>
      </c>
      <c r="AT155" s="142" t="s">
        <v>170</v>
      </c>
      <c r="AU155" s="142" t="s">
        <v>21</v>
      </c>
      <c r="AY155" s="13" t="s">
        <v>169</v>
      </c>
      <c r="BE155" s="143">
        <f t="shared" si="4"/>
        <v>0</v>
      </c>
      <c r="BF155" s="143">
        <f t="shared" si="5"/>
        <v>0</v>
      </c>
      <c r="BG155" s="143">
        <f t="shared" si="6"/>
        <v>0</v>
      </c>
      <c r="BH155" s="143">
        <f t="shared" si="7"/>
        <v>0</v>
      </c>
      <c r="BI155" s="143">
        <f t="shared" si="8"/>
        <v>0</v>
      </c>
      <c r="BJ155" s="13" t="s">
        <v>21</v>
      </c>
      <c r="BK155" s="143">
        <f t="shared" si="9"/>
        <v>0</v>
      </c>
      <c r="BL155" s="13" t="s">
        <v>190</v>
      </c>
      <c r="BM155" s="142" t="s">
        <v>1154</v>
      </c>
    </row>
    <row r="156" spans="2:65" s="1" customFormat="1" ht="24">
      <c r="B156" s="28"/>
      <c r="C156" s="130" t="s">
        <v>308</v>
      </c>
      <c r="D156" s="130" t="s">
        <v>170</v>
      </c>
      <c r="E156" s="131" t="s">
        <v>1155</v>
      </c>
      <c r="F156" s="132" t="s">
        <v>1156</v>
      </c>
      <c r="G156" s="133" t="s">
        <v>1056</v>
      </c>
      <c r="H156" s="134">
        <v>12</v>
      </c>
      <c r="I156" s="209"/>
      <c r="J156" s="136">
        <f t="shared" si="0"/>
        <v>0</v>
      </c>
      <c r="K156" s="132" t="s">
        <v>1057</v>
      </c>
      <c r="L156" s="137"/>
      <c r="M156" s="138" t="s">
        <v>1</v>
      </c>
      <c r="N156" s="139" t="s">
        <v>47</v>
      </c>
      <c r="P156" s="140">
        <f t="shared" si="1"/>
        <v>0</v>
      </c>
      <c r="Q156" s="140">
        <v>0</v>
      </c>
      <c r="R156" s="140">
        <f t="shared" si="2"/>
        <v>0</v>
      </c>
      <c r="S156" s="140">
        <v>0</v>
      </c>
      <c r="T156" s="141">
        <f t="shared" si="3"/>
        <v>0</v>
      </c>
      <c r="AR156" s="142" t="s">
        <v>90</v>
      </c>
      <c r="AT156" s="142" t="s">
        <v>170</v>
      </c>
      <c r="AU156" s="142" t="s">
        <v>21</v>
      </c>
      <c r="AY156" s="13" t="s">
        <v>169</v>
      </c>
      <c r="BE156" s="143">
        <f t="shared" si="4"/>
        <v>0</v>
      </c>
      <c r="BF156" s="143">
        <f t="shared" si="5"/>
        <v>0</v>
      </c>
      <c r="BG156" s="143">
        <f t="shared" si="6"/>
        <v>0</v>
      </c>
      <c r="BH156" s="143">
        <f t="shared" si="7"/>
        <v>0</v>
      </c>
      <c r="BI156" s="143">
        <f t="shared" si="8"/>
        <v>0</v>
      </c>
      <c r="BJ156" s="13" t="s">
        <v>21</v>
      </c>
      <c r="BK156" s="143">
        <f t="shared" si="9"/>
        <v>0</v>
      </c>
      <c r="BL156" s="13" t="s">
        <v>21</v>
      </c>
      <c r="BM156" s="142" t="s">
        <v>1157</v>
      </c>
    </row>
    <row r="157" spans="2:65" s="1" customFormat="1" ht="24">
      <c r="B157" s="28"/>
      <c r="C157" s="130" t="s">
        <v>312</v>
      </c>
      <c r="D157" s="130" t="s">
        <v>170</v>
      </c>
      <c r="E157" s="131" t="s">
        <v>1158</v>
      </c>
      <c r="F157" s="132" t="s">
        <v>1159</v>
      </c>
      <c r="G157" s="133" t="s">
        <v>1056</v>
      </c>
      <c r="H157" s="134">
        <v>6</v>
      </c>
      <c r="I157" s="209"/>
      <c r="J157" s="136">
        <f t="shared" si="0"/>
        <v>0</v>
      </c>
      <c r="K157" s="132" t="s">
        <v>1057</v>
      </c>
      <c r="L157" s="137"/>
      <c r="M157" s="138" t="s">
        <v>1</v>
      </c>
      <c r="N157" s="139" t="s">
        <v>47</v>
      </c>
      <c r="P157" s="140">
        <f t="shared" si="1"/>
        <v>0</v>
      </c>
      <c r="Q157" s="140">
        <v>0</v>
      </c>
      <c r="R157" s="140">
        <f t="shared" si="2"/>
        <v>0</v>
      </c>
      <c r="S157" s="140">
        <v>0</v>
      </c>
      <c r="T157" s="141">
        <f t="shared" si="3"/>
        <v>0</v>
      </c>
      <c r="AR157" s="142" t="s">
        <v>90</v>
      </c>
      <c r="AT157" s="142" t="s">
        <v>170</v>
      </c>
      <c r="AU157" s="142" t="s">
        <v>21</v>
      </c>
      <c r="AY157" s="13" t="s">
        <v>169</v>
      </c>
      <c r="BE157" s="143">
        <f t="shared" si="4"/>
        <v>0</v>
      </c>
      <c r="BF157" s="143">
        <f t="shared" si="5"/>
        <v>0</v>
      </c>
      <c r="BG157" s="143">
        <f t="shared" si="6"/>
        <v>0</v>
      </c>
      <c r="BH157" s="143">
        <f t="shared" si="7"/>
        <v>0</v>
      </c>
      <c r="BI157" s="143">
        <f t="shared" si="8"/>
        <v>0</v>
      </c>
      <c r="BJ157" s="13" t="s">
        <v>21</v>
      </c>
      <c r="BK157" s="143">
        <f t="shared" si="9"/>
        <v>0</v>
      </c>
      <c r="BL157" s="13" t="s">
        <v>21</v>
      </c>
      <c r="BM157" s="142" t="s">
        <v>1160</v>
      </c>
    </row>
    <row r="158" spans="2:65" s="1" customFormat="1" ht="24.2" customHeight="1">
      <c r="B158" s="28"/>
      <c r="C158" s="130" t="s">
        <v>316</v>
      </c>
      <c r="D158" s="130" t="s">
        <v>170</v>
      </c>
      <c r="E158" s="131" t="s">
        <v>1161</v>
      </c>
      <c r="F158" s="132" t="s">
        <v>1162</v>
      </c>
      <c r="G158" s="133" t="s">
        <v>1056</v>
      </c>
      <c r="H158" s="134">
        <v>14</v>
      </c>
      <c r="I158" s="209"/>
      <c r="J158" s="136">
        <f t="shared" si="0"/>
        <v>0</v>
      </c>
      <c r="K158" s="132" t="s">
        <v>1057</v>
      </c>
      <c r="L158" s="137"/>
      <c r="M158" s="161" t="s">
        <v>1</v>
      </c>
      <c r="N158" s="162" t="s">
        <v>47</v>
      </c>
      <c r="O158" s="157"/>
      <c r="P158" s="158">
        <f t="shared" si="1"/>
        <v>0</v>
      </c>
      <c r="Q158" s="158">
        <v>0</v>
      </c>
      <c r="R158" s="158">
        <f t="shared" si="2"/>
        <v>0</v>
      </c>
      <c r="S158" s="158">
        <v>0</v>
      </c>
      <c r="T158" s="159">
        <f t="shared" si="3"/>
        <v>0</v>
      </c>
      <c r="AR158" s="142" t="s">
        <v>90</v>
      </c>
      <c r="AT158" s="142" t="s">
        <v>170</v>
      </c>
      <c r="AU158" s="142" t="s">
        <v>21</v>
      </c>
      <c r="AY158" s="13" t="s">
        <v>169</v>
      </c>
      <c r="BE158" s="143">
        <f t="shared" si="4"/>
        <v>0</v>
      </c>
      <c r="BF158" s="143">
        <f t="shared" si="5"/>
        <v>0</v>
      </c>
      <c r="BG158" s="143">
        <f t="shared" si="6"/>
        <v>0</v>
      </c>
      <c r="BH158" s="143">
        <f t="shared" si="7"/>
        <v>0</v>
      </c>
      <c r="BI158" s="143">
        <f t="shared" si="8"/>
        <v>0</v>
      </c>
      <c r="BJ158" s="13" t="s">
        <v>21</v>
      </c>
      <c r="BK158" s="143">
        <f t="shared" si="9"/>
        <v>0</v>
      </c>
      <c r="BL158" s="13" t="s">
        <v>21</v>
      </c>
      <c r="BM158" s="142" t="s">
        <v>1163</v>
      </c>
    </row>
    <row r="159" spans="2:65" s="1" customFormat="1" ht="6.95" customHeight="1">
      <c r="B159" s="40"/>
      <c r="C159" s="41"/>
      <c r="D159" s="41"/>
      <c r="E159" s="41"/>
      <c r="F159" s="41"/>
      <c r="G159" s="41"/>
      <c r="H159" s="41"/>
      <c r="I159" s="41"/>
      <c r="J159" s="41"/>
      <c r="K159" s="41"/>
      <c r="L159" s="28"/>
    </row>
  </sheetData>
  <sheetProtection algorithmName="SHA-512" hashValue="/izqBXAf+ULzB7tvCUPd6Tbs6dBnzuUVKmfq1EjFvL8grfDyHiaNG/qXMCRzWogkQPts3P5oybddeoTbqmvx/w==" saltValue="5sdI+RQVbSJ+TRKCjr1HzQ==" spinCount="100000" sheet="1" objects="1" scenarios="1" formatColumns="0" formatRows="0" autoFilter="0"/>
  <autoFilter ref="C120:K158" xr:uid="{00000000-0009-0000-0000-000004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48"/>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109</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1164</v>
      </c>
      <c r="F9" s="207"/>
      <c r="G9" s="207"/>
      <c r="H9" s="207"/>
      <c r="L9" s="28"/>
    </row>
    <row r="10" spans="2:46" s="1" customFormat="1" ht="12" customHeight="1">
      <c r="B10" s="28"/>
      <c r="D10" s="23" t="s">
        <v>138</v>
      </c>
      <c r="L10" s="28"/>
    </row>
    <row r="11" spans="2:46" s="1" customFormat="1" ht="16.5" customHeight="1">
      <c r="B11" s="28"/>
      <c r="E11" s="168" t="s">
        <v>1165</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ROUND(J123,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ROUND((SUM(BE123:BE147)),  2)</f>
        <v>0</v>
      </c>
      <c r="I35" s="92">
        <v>0.21</v>
      </c>
      <c r="J35" s="82">
        <f>ROUND(((SUM(BE123:BE147))*I35),  2)</f>
        <v>0</v>
      </c>
      <c r="L35" s="28"/>
    </row>
    <row r="36" spans="2:12" s="1" customFormat="1" ht="14.45" customHeight="1">
      <c r="B36" s="28"/>
      <c r="E36" s="23" t="s">
        <v>48</v>
      </c>
      <c r="F36" s="82">
        <f>ROUND((SUM(BF123:BF147)),  2)</f>
        <v>0</v>
      </c>
      <c r="I36" s="92">
        <v>0.15</v>
      </c>
      <c r="J36" s="82">
        <f>ROUND(((SUM(BF123:BF147))*I36),  2)</f>
        <v>0</v>
      </c>
      <c r="L36" s="28"/>
    </row>
    <row r="37" spans="2:12" s="1" customFormat="1" ht="14.45" hidden="1" customHeight="1">
      <c r="B37" s="28"/>
      <c r="E37" s="23" t="s">
        <v>49</v>
      </c>
      <c r="F37" s="82">
        <f>ROUND((SUM(BG123:BG147)),  2)</f>
        <v>0</v>
      </c>
      <c r="I37" s="92">
        <v>0.21</v>
      </c>
      <c r="J37" s="82">
        <f>0</f>
        <v>0</v>
      </c>
      <c r="L37" s="28"/>
    </row>
    <row r="38" spans="2:12" s="1" customFormat="1" ht="14.45" hidden="1" customHeight="1">
      <c r="B38" s="28"/>
      <c r="E38" s="23" t="s">
        <v>50</v>
      </c>
      <c r="F38" s="82">
        <f>ROUND((SUM(BH123:BH147)),  2)</f>
        <v>0</v>
      </c>
      <c r="I38" s="92">
        <v>0.15</v>
      </c>
      <c r="J38" s="82">
        <f>0</f>
        <v>0</v>
      </c>
      <c r="L38" s="28"/>
    </row>
    <row r="39" spans="2:12" s="1" customFormat="1" ht="14.45" hidden="1" customHeight="1">
      <c r="B39" s="28"/>
      <c r="E39" s="23" t="s">
        <v>51</v>
      </c>
      <c r="F39" s="82">
        <f>ROUND((SUM(BI123:BI147)),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1164</v>
      </c>
      <c r="F87" s="207"/>
      <c r="G87" s="207"/>
      <c r="H87" s="207"/>
      <c r="L87" s="28"/>
    </row>
    <row r="88" spans="2:12" s="1" customFormat="1" ht="12" customHeight="1">
      <c r="B88" s="28"/>
      <c r="C88" s="23" t="s">
        <v>138</v>
      </c>
      <c r="L88" s="28"/>
    </row>
    <row r="89" spans="2:12" s="1" customFormat="1" ht="16.5" customHeight="1">
      <c r="B89" s="28"/>
      <c r="E89" s="168" t="str">
        <f>E11</f>
        <v>PS02.01 - technologická část</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J123</f>
        <v>0</v>
      </c>
      <c r="L98" s="28"/>
      <c r="AU98" s="13" t="s">
        <v>144</v>
      </c>
    </row>
    <row r="99" spans="2:47" s="8" customFormat="1" ht="24.95" customHeight="1">
      <c r="B99" s="104"/>
      <c r="D99" s="105" t="s">
        <v>151</v>
      </c>
      <c r="E99" s="106"/>
      <c r="F99" s="106"/>
      <c r="G99" s="106"/>
      <c r="H99" s="106"/>
      <c r="I99" s="106"/>
      <c r="J99" s="107">
        <f>J124</f>
        <v>0</v>
      </c>
      <c r="L99" s="104"/>
    </row>
    <row r="100" spans="2:47" s="9" customFormat="1" ht="19.899999999999999" customHeight="1">
      <c r="B100" s="108"/>
      <c r="D100" s="109" t="s">
        <v>152</v>
      </c>
      <c r="E100" s="110"/>
      <c r="F100" s="110"/>
      <c r="G100" s="110"/>
      <c r="H100" s="110"/>
      <c r="I100" s="110"/>
      <c r="J100" s="111">
        <f>J125</f>
        <v>0</v>
      </c>
      <c r="L100" s="108"/>
    </row>
    <row r="101" spans="2:47" s="8" customFormat="1" ht="24.95" customHeight="1">
      <c r="B101" s="104"/>
      <c r="D101" s="105" t="s">
        <v>153</v>
      </c>
      <c r="E101" s="106"/>
      <c r="F101" s="106"/>
      <c r="G101" s="106"/>
      <c r="H101" s="106"/>
      <c r="I101" s="106"/>
      <c r="J101" s="107">
        <f>J136</f>
        <v>0</v>
      </c>
      <c r="L101" s="104"/>
    </row>
    <row r="102" spans="2:47" s="1" customFormat="1" ht="21.75" customHeight="1">
      <c r="B102" s="28"/>
      <c r="L102" s="28"/>
    </row>
    <row r="103" spans="2:47" s="1" customFormat="1" ht="6.95" customHeight="1">
      <c r="B103" s="40"/>
      <c r="C103" s="41"/>
      <c r="D103" s="41"/>
      <c r="E103" s="41"/>
      <c r="F103" s="41"/>
      <c r="G103" s="41"/>
      <c r="H103" s="41"/>
      <c r="I103" s="41"/>
      <c r="J103" s="41"/>
      <c r="K103" s="41"/>
      <c r="L103" s="28"/>
    </row>
    <row r="107" spans="2:47" s="1" customFormat="1" ht="6.95" customHeight="1">
      <c r="B107" s="42"/>
      <c r="C107" s="43"/>
      <c r="D107" s="43"/>
      <c r="E107" s="43"/>
      <c r="F107" s="43"/>
      <c r="G107" s="43"/>
      <c r="H107" s="43"/>
      <c r="I107" s="43"/>
      <c r="J107" s="43"/>
      <c r="K107" s="43"/>
      <c r="L107" s="28"/>
    </row>
    <row r="108" spans="2:47" s="1" customFormat="1" ht="24.95" customHeight="1">
      <c r="B108" s="28"/>
      <c r="C108" s="17" t="s">
        <v>154</v>
      </c>
      <c r="L108" s="28"/>
    </row>
    <row r="109" spans="2:47" s="1" customFormat="1" ht="6.95" customHeight="1">
      <c r="B109" s="28"/>
      <c r="L109" s="28"/>
    </row>
    <row r="110" spans="2:47" s="1" customFormat="1" ht="12" customHeight="1">
      <c r="B110" s="28"/>
      <c r="C110" s="23" t="s">
        <v>16</v>
      </c>
      <c r="L110" s="28"/>
    </row>
    <row r="111" spans="2:47" s="1" customFormat="1" ht="16.5" customHeight="1">
      <c r="B111" s="28"/>
      <c r="E111" s="205" t="str">
        <f>E7</f>
        <v>Oprava zabezpečovacího zařízení v žst. Podlešín</v>
      </c>
      <c r="F111" s="206"/>
      <c r="G111" s="206"/>
      <c r="H111" s="206"/>
      <c r="L111" s="28"/>
    </row>
    <row r="112" spans="2:47" ht="12" customHeight="1">
      <c r="B112" s="16"/>
      <c r="C112" s="23" t="s">
        <v>136</v>
      </c>
      <c r="L112" s="16"/>
    </row>
    <row r="113" spans="2:65" s="1" customFormat="1" ht="16.5" customHeight="1">
      <c r="B113" s="28"/>
      <c r="E113" s="205" t="s">
        <v>1164</v>
      </c>
      <c r="F113" s="207"/>
      <c r="G113" s="207"/>
      <c r="H113" s="207"/>
      <c r="L113" s="28"/>
    </row>
    <row r="114" spans="2:65" s="1" customFormat="1" ht="12" customHeight="1">
      <c r="B114" s="28"/>
      <c r="C114" s="23" t="s">
        <v>138</v>
      </c>
      <c r="L114" s="28"/>
    </row>
    <row r="115" spans="2:65" s="1" customFormat="1" ht="16.5" customHeight="1">
      <c r="B115" s="28"/>
      <c r="E115" s="168" t="str">
        <f>E11</f>
        <v>PS02.01 - technologická část</v>
      </c>
      <c r="F115" s="207"/>
      <c r="G115" s="207"/>
      <c r="H115" s="207"/>
      <c r="L115" s="28"/>
    </row>
    <row r="116" spans="2:65" s="1" customFormat="1" ht="6.95" customHeight="1">
      <c r="B116" s="28"/>
      <c r="L116" s="28"/>
    </row>
    <row r="117" spans="2:65" s="1" customFormat="1" ht="12" customHeight="1">
      <c r="B117" s="28"/>
      <c r="C117" s="23" t="s">
        <v>22</v>
      </c>
      <c r="F117" s="21" t="str">
        <f>F14</f>
        <v xml:space="preserve"> žst. Podlešín</v>
      </c>
      <c r="I117" s="23" t="s">
        <v>24</v>
      </c>
      <c r="J117" s="48" t="str">
        <f>IF(J14="","",J14)</f>
        <v>2. 11. 2023</v>
      </c>
      <c r="L117" s="28"/>
    </row>
    <row r="118" spans="2:65" s="1" customFormat="1" ht="6.95" customHeight="1">
      <c r="B118" s="28"/>
      <c r="L118" s="28"/>
    </row>
    <row r="119" spans="2:65" s="1" customFormat="1" ht="15.2" customHeight="1">
      <c r="B119" s="28"/>
      <c r="C119" s="23" t="s">
        <v>28</v>
      </c>
      <c r="F119" s="21" t="str">
        <f>E17</f>
        <v>Jiří Kejkula, OŘ Praha</v>
      </c>
      <c r="I119" s="23" t="s">
        <v>34</v>
      </c>
      <c r="J119" s="26" t="str">
        <f>E23</f>
        <v>TMS Projekt s.r.o.</v>
      </c>
      <c r="L119" s="28"/>
    </row>
    <row r="120" spans="2:65" s="1" customFormat="1" ht="25.7" customHeight="1">
      <c r="B120" s="28"/>
      <c r="C120" s="23" t="s">
        <v>32</v>
      </c>
      <c r="F120" s="21" t="str">
        <f>IF(E20="","",E20)</f>
        <v>Vyplň údaj</v>
      </c>
      <c r="I120" s="23" t="s">
        <v>39</v>
      </c>
      <c r="J120" s="26" t="str">
        <f>E26</f>
        <v>Milan Bělehrad, OŘ Praha</v>
      </c>
      <c r="L120" s="28"/>
    </row>
    <row r="121" spans="2:65" s="1" customFormat="1" ht="10.35" customHeight="1">
      <c r="B121" s="28"/>
      <c r="L121" s="28"/>
    </row>
    <row r="122" spans="2:65" s="10" customFormat="1" ht="29.25" customHeight="1">
      <c r="B122" s="112"/>
      <c r="C122" s="113" t="s">
        <v>155</v>
      </c>
      <c r="D122" s="114" t="s">
        <v>67</v>
      </c>
      <c r="E122" s="114" t="s">
        <v>63</v>
      </c>
      <c r="F122" s="114" t="s">
        <v>64</v>
      </c>
      <c r="G122" s="114" t="s">
        <v>156</v>
      </c>
      <c r="H122" s="114" t="s">
        <v>157</v>
      </c>
      <c r="I122" s="114" t="s">
        <v>158</v>
      </c>
      <c r="J122" s="114" t="s">
        <v>142</v>
      </c>
      <c r="K122" s="115" t="s">
        <v>159</v>
      </c>
      <c r="L122" s="112"/>
      <c r="M122" s="55" t="s">
        <v>1</v>
      </c>
      <c r="N122" s="56" t="s">
        <v>46</v>
      </c>
      <c r="O122" s="56" t="s">
        <v>160</v>
      </c>
      <c r="P122" s="56" t="s">
        <v>161</v>
      </c>
      <c r="Q122" s="56" t="s">
        <v>162</v>
      </c>
      <c r="R122" s="56" t="s">
        <v>163</v>
      </c>
      <c r="S122" s="56" t="s">
        <v>164</v>
      </c>
      <c r="T122" s="57" t="s">
        <v>165</v>
      </c>
    </row>
    <row r="123" spans="2:65" s="1" customFormat="1" ht="22.9" customHeight="1">
      <c r="B123" s="28"/>
      <c r="C123" s="60" t="s">
        <v>166</v>
      </c>
      <c r="J123" s="116">
        <f>BK123</f>
        <v>0</v>
      </c>
      <c r="L123" s="28"/>
      <c r="M123" s="58"/>
      <c r="N123" s="49"/>
      <c r="O123" s="49"/>
      <c r="P123" s="117">
        <f>P124+P136</f>
        <v>0</v>
      </c>
      <c r="Q123" s="49"/>
      <c r="R123" s="117">
        <f>R124+R136</f>
        <v>4.28E-3</v>
      </c>
      <c r="S123" s="49"/>
      <c r="T123" s="118">
        <f>T124+T136</f>
        <v>0</v>
      </c>
      <c r="AT123" s="13" t="s">
        <v>81</v>
      </c>
      <c r="AU123" s="13" t="s">
        <v>144</v>
      </c>
      <c r="BK123" s="119">
        <f>BK124+BK136</f>
        <v>0</v>
      </c>
    </row>
    <row r="124" spans="2:65" s="11" customFormat="1" ht="25.9" customHeight="1">
      <c r="B124" s="120"/>
      <c r="D124" s="121" t="s">
        <v>81</v>
      </c>
      <c r="E124" s="122" t="s">
        <v>697</v>
      </c>
      <c r="F124" s="122" t="s">
        <v>698</v>
      </c>
      <c r="I124" s="123"/>
      <c r="J124" s="124">
        <f>BK124</f>
        <v>0</v>
      </c>
      <c r="L124" s="120"/>
      <c r="M124" s="125"/>
      <c r="P124" s="126">
        <f>P125</f>
        <v>0</v>
      </c>
      <c r="R124" s="126">
        <f>R125</f>
        <v>0</v>
      </c>
      <c r="T124" s="127">
        <f>T125</f>
        <v>0</v>
      </c>
      <c r="AR124" s="121" t="s">
        <v>90</v>
      </c>
      <c r="AT124" s="128" t="s">
        <v>81</v>
      </c>
      <c r="AU124" s="128" t="s">
        <v>82</v>
      </c>
      <c r="AY124" s="121" t="s">
        <v>169</v>
      </c>
      <c r="BK124" s="129">
        <f>BK125</f>
        <v>0</v>
      </c>
    </row>
    <row r="125" spans="2:65" s="11" customFormat="1" ht="22.9" customHeight="1">
      <c r="B125" s="120"/>
      <c r="D125" s="121" t="s">
        <v>81</v>
      </c>
      <c r="E125" s="153" t="s">
        <v>699</v>
      </c>
      <c r="F125" s="153" t="s">
        <v>700</v>
      </c>
      <c r="I125" s="123"/>
      <c r="J125" s="154">
        <f>BK125</f>
        <v>0</v>
      </c>
      <c r="L125" s="120"/>
      <c r="M125" s="125"/>
      <c r="P125" s="126">
        <f>SUM(P126:P135)</f>
        <v>0</v>
      </c>
      <c r="R125" s="126">
        <f>SUM(R126:R135)</f>
        <v>0</v>
      </c>
      <c r="T125" s="127">
        <f>SUM(T126:T135)</f>
        <v>0</v>
      </c>
      <c r="AR125" s="121" t="s">
        <v>90</v>
      </c>
      <c r="AT125" s="128" t="s">
        <v>81</v>
      </c>
      <c r="AU125" s="128" t="s">
        <v>21</v>
      </c>
      <c r="AY125" s="121" t="s">
        <v>169</v>
      </c>
      <c r="BK125" s="129">
        <f>SUM(BK126:BK135)</f>
        <v>0</v>
      </c>
    </row>
    <row r="126" spans="2:65" s="1" customFormat="1" ht="16.5" customHeight="1">
      <c r="B126" s="28"/>
      <c r="C126" s="144" t="s">
        <v>21</v>
      </c>
      <c r="D126" s="144" t="s">
        <v>182</v>
      </c>
      <c r="E126" s="145" t="s">
        <v>1166</v>
      </c>
      <c r="F126" s="146" t="s">
        <v>1167</v>
      </c>
      <c r="G126" s="147" t="s">
        <v>704</v>
      </c>
      <c r="H126" s="148">
        <v>1</v>
      </c>
      <c r="I126" s="149"/>
      <c r="J126" s="150">
        <f t="shared" ref="J126:J135" si="0">ROUND(I126*H126,2)</f>
        <v>0</v>
      </c>
      <c r="K126" s="146" t="s">
        <v>1</v>
      </c>
      <c r="L126" s="28"/>
      <c r="M126" s="151" t="s">
        <v>1</v>
      </c>
      <c r="N126" s="152" t="s">
        <v>47</v>
      </c>
      <c r="P126" s="140">
        <f t="shared" ref="P126:P135" si="1">O126*H126</f>
        <v>0</v>
      </c>
      <c r="Q126" s="140">
        <v>0</v>
      </c>
      <c r="R126" s="140">
        <f t="shared" ref="R126:R135" si="2">Q126*H126</f>
        <v>0</v>
      </c>
      <c r="S126" s="140">
        <v>0</v>
      </c>
      <c r="T126" s="141">
        <f t="shared" ref="T126:T135" si="3">S126*H126</f>
        <v>0</v>
      </c>
      <c r="AR126" s="142" t="s">
        <v>234</v>
      </c>
      <c r="AT126" s="142" t="s">
        <v>182</v>
      </c>
      <c r="AU126" s="142" t="s">
        <v>90</v>
      </c>
      <c r="AY126" s="13" t="s">
        <v>169</v>
      </c>
      <c r="BE126" s="143">
        <f t="shared" ref="BE126:BE135" si="4">IF(N126="základní",J126,0)</f>
        <v>0</v>
      </c>
      <c r="BF126" s="143">
        <f t="shared" ref="BF126:BF135" si="5">IF(N126="snížená",J126,0)</f>
        <v>0</v>
      </c>
      <c r="BG126" s="143">
        <f t="shared" ref="BG126:BG135" si="6">IF(N126="zákl. přenesená",J126,0)</f>
        <v>0</v>
      </c>
      <c r="BH126" s="143">
        <f t="shared" ref="BH126:BH135" si="7">IF(N126="sníž. přenesená",J126,0)</f>
        <v>0</v>
      </c>
      <c r="BI126" s="143">
        <f t="shared" ref="BI126:BI135" si="8">IF(N126="nulová",J126,0)</f>
        <v>0</v>
      </c>
      <c r="BJ126" s="13" t="s">
        <v>21</v>
      </c>
      <c r="BK126" s="143">
        <f t="shared" ref="BK126:BK135" si="9">ROUND(I126*H126,2)</f>
        <v>0</v>
      </c>
      <c r="BL126" s="13" t="s">
        <v>234</v>
      </c>
      <c r="BM126" s="142" t="s">
        <v>1168</v>
      </c>
    </row>
    <row r="127" spans="2:65" s="1" customFormat="1" ht="37.9" customHeight="1">
      <c r="B127" s="28"/>
      <c r="C127" s="144" t="s">
        <v>90</v>
      </c>
      <c r="D127" s="144" t="s">
        <v>182</v>
      </c>
      <c r="E127" s="145" t="s">
        <v>735</v>
      </c>
      <c r="F127" s="146" t="s">
        <v>736</v>
      </c>
      <c r="G127" s="147" t="s">
        <v>704</v>
      </c>
      <c r="H127" s="148">
        <v>2</v>
      </c>
      <c r="I127" s="149"/>
      <c r="J127" s="150">
        <f t="shared" si="0"/>
        <v>0</v>
      </c>
      <c r="K127" s="146" t="s">
        <v>1</v>
      </c>
      <c r="L127" s="28"/>
      <c r="M127" s="151" t="s">
        <v>1</v>
      </c>
      <c r="N127" s="152" t="s">
        <v>47</v>
      </c>
      <c r="P127" s="140">
        <f t="shared" si="1"/>
        <v>0</v>
      </c>
      <c r="Q127" s="140">
        <v>0</v>
      </c>
      <c r="R127" s="140">
        <f t="shared" si="2"/>
        <v>0</v>
      </c>
      <c r="S127" s="140">
        <v>0</v>
      </c>
      <c r="T127" s="141">
        <f t="shared" si="3"/>
        <v>0</v>
      </c>
      <c r="AR127" s="142" t="s">
        <v>234</v>
      </c>
      <c r="AT127" s="142" t="s">
        <v>182</v>
      </c>
      <c r="AU127" s="142" t="s">
        <v>90</v>
      </c>
      <c r="AY127" s="13" t="s">
        <v>169</v>
      </c>
      <c r="BE127" s="143">
        <f t="shared" si="4"/>
        <v>0</v>
      </c>
      <c r="BF127" s="143">
        <f t="shared" si="5"/>
        <v>0</v>
      </c>
      <c r="BG127" s="143">
        <f t="shared" si="6"/>
        <v>0</v>
      </c>
      <c r="BH127" s="143">
        <f t="shared" si="7"/>
        <v>0</v>
      </c>
      <c r="BI127" s="143">
        <f t="shared" si="8"/>
        <v>0</v>
      </c>
      <c r="BJ127" s="13" t="s">
        <v>21</v>
      </c>
      <c r="BK127" s="143">
        <f t="shared" si="9"/>
        <v>0</v>
      </c>
      <c r="BL127" s="13" t="s">
        <v>234</v>
      </c>
      <c r="BM127" s="142" t="s">
        <v>1169</v>
      </c>
    </row>
    <row r="128" spans="2:65" s="1" customFormat="1" ht="37.9" customHeight="1">
      <c r="B128" s="28"/>
      <c r="C128" s="144" t="s">
        <v>181</v>
      </c>
      <c r="D128" s="144" t="s">
        <v>182</v>
      </c>
      <c r="E128" s="145" t="s">
        <v>739</v>
      </c>
      <c r="F128" s="146" t="s">
        <v>740</v>
      </c>
      <c r="G128" s="147" t="s">
        <v>704</v>
      </c>
      <c r="H128" s="148">
        <v>2</v>
      </c>
      <c r="I128" s="149"/>
      <c r="J128" s="150">
        <f t="shared" si="0"/>
        <v>0</v>
      </c>
      <c r="K128" s="146" t="s">
        <v>1</v>
      </c>
      <c r="L128" s="28"/>
      <c r="M128" s="151" t="s">
        <v>1</v>
      </c>
      <c r="N128" s="152" t="s">
        <v>47</v>
      </c>
      <c r="P128" s="140">
        <f t="shared" si="1"/>
        <v>0</v>
      </c>
      <c r="Q128" s="140">
        <v>0</v>
      </c>
      <c r="R128" s="140">
        <f t="shared" si="2"/>
        <v>0</v>
      </c>
      <c r="S128" s="140">
        <v>0</v>
      </c>
      <c r="T128" s="141">
        <f t="shared" si="3"/>
        <v>0</v>
      </c>
      <c r="AR128" s="142" t="s">
        <v>234</v>
      </c>
      <c r="AT128" s="142" t="s">
        <v>182</v>
      </c>
      <c r="AU128" s="142" t="s">
        <v>90</v>
      </c>
      <c r="AY128" s="13" t="s">
        <v>169</v>
      </c>
      <c r="BE128" s="143">
        <f t="shared" si="4"/>
        <v>0</v>
      </c>
      <c r="BF128" s="143">
        <f t="shared" si="5"/>
        <v>0</v>
      </c>
      <c r="BG128" s="143">
        <f t="shared" si="6"/>
        <v>0</v>
      </c>
      <c r="BH128" s="143">
        <f t="shared" si="7"/>
        <v>0</v>
      </c>
      <c r="BI128" s="143">
        <f t="shared" si="8"/>
        <v>0</v>
      </c>
      <c r="BJ128" s="13" t="s">
        <v>21</v>
      </c>
      <c r="BK128" s="143">
        <f t="shared" si="9"/>
        <v>0</v>
      </c>
      <c r="BL128" s="13" t="s">
        <v>234</v>
      </c>
      <c r="BM128" s="142" t="s">
        <v>1170</v>
      </c>
    </row>
    <row r="129" spans="2:65" s="1" customFormat="1" ht="16.5" customHeight="1">
      <c r="B129" s="28"/>
      <c r="C129" s="144" t="s">
        <v>187</v>
      </c>
      <c r="D129" s="144" t="s">
        <v>182</v>
      </c>
      <c r="E129" s="145" t="s">
        <v>1171</v>
      </c>
      <c r="F129" s="146" t="s">
        <v>1172</v>
      </c>
      <c r="G129" s="147" t="s">
        <v>704</v>
      </c>
      <c r="H129" s="148">
        <v>1</v>
      </c>
      <c r="I129" s="149"/>
      <c r="J129" s="150">
        <f t="shared" si="0"/>
        <v>0</v>
      </c>
      <c r="K129" s="146" t="s">
        <v>1</v>
      </c>
      <c r="L129" s="28"/>
      <c r="M129" s="151" t="s">
        <v>1</v>
      </c>
      <c r="N129" s="152" t="s">
        <v>47</v>
      </c>
      <c r="P129" s="140">
        <f t="shared" si="1"/>
        <v>0</v>
      </c>
      <c r="Q129" s="140">
        <v>0</v>
      </c>
      <c r="R129" s="140">
        <f t="shared" si="2"/>
        <v>0</v>
      </c>
      <c r="S129" s="140">
        <v>0</v>
      </c>
      <c r="T129" s="141">
        <f t="shared" si="3"/>
        <v>0</v>
      </c>
      <c r="AR129" s="142" t="s">
        <v>234</v>
      </c>
      <c r="AT129" s="142" t="s">
        <v>182</v>
      </c>
      <c r="AU129" s="142" t="s">
        <v>90</v>
      </c>
      <c r="AY129" s="13" t="s">
        <v>169</v>
      </c>
      <c r="BE129" s="143">
        <f t="shared" si="4"/>
        <v>0</v>
      </c>
      <c r="BF129" s="143">
        <f t="shared" si="5"/>
        <v>0</v>
      </c>
      <c r="BG129" s="143">
        <f t="shared" si="6"/>
        <v>0</v>
      </c>
      <c r="BH129" s="143">
        <f t="shared" si="7"/>
        <v>0</v>
      </c>
      <c r="BI129" s="143">
        <f t="shared" si="8"/>
        <v>0</v>
      </c>
      <c r="BJ129" s="13" t="s">
        <v>21</v>
      </c>
      <c r="BK129" s="143">
        <f t="shared" si="9"/>
        <v>0</v>
      </c>
      <c r="BL129" s="13" t="s">
        <v>234</v>
      </c>
      <c r="BM129" s="142" t="s">
        <v>1173</v>
      </c>
    </row>
    <row r="130" spans="2:65" s="1" customFormat="1" ht="16.5" customHeight="1">
      <c r="B130" s="28"/>
      <c r="C130" s="144" t="s">
        <v>192</v>
      </c>
      <c r="D130" s="144" t="s">
        <v>182</v>
      </c>
      <c r="E130" s="145" t="s">
        <v>1174</v>
      </c>
      <c r="F130" s="146" t="s">
        <v>1175</v>
      </c>
      <c r="G130" s="147" t="s">
        <v>704</v>
      </c>
      <c r="H130" s="148">
        <v>1</v>
      </c>
      <c r="I130" s="149"/>
      <c r="J130" s="150">
        <f t="shared" si="0"/>
        <v>0</v>
      </c>
      <c r="K130" s="146" t="s">
        <v>1</v>
      </c>
      <c r="L130" s="28"/>
      <c r="M130" s="151" t="s">
        <v>1</v>
      </c>
      <c r="N130" s="152" t="s">
        <v>47</v>
      </c>
      <c r="P130" s="140">
        <f t="shared" si="1"/>
        <v>0</v>
      </c>
      <c r="Q130" s="140">
        <v>0</v>
      </c>
      <c r="R130" s="140">
        <f t="shared" si="2"/>
        <v>0</v>
      </c>
      <c r="S130" s="140">
        <v>0</v>
      </c>
      <c r="T130" s="141">
        <f t="shared" si="3"/>
        <v>0</v>
      </c>
      <c r="AR130" s="142" t="s">
        <v>234</v>
      </c>
      <c r="AT130" s="142" t="s">
        <v>182</v>
      </c>
      <c r="AU130" s="142" t="s">
        <v>90</v>
      </c>
      <c r="AY130" s="13" t="s">
        <v>169</v>
      </c>
      <c r="BE130" s="143">
        <f t="shared" si="4"/>
        <v>0</v>
      </c>
      <c r="BF130" s="143">
        <f t="shared" si="5"/>
        <v>0</v>
      </c>
      <c r="BG130" s="143">
        <f t="shared" si="6"/>
        <v>0</v>
      </c>
      <c r="BH130" s="143">
        <f t="shared" si="7"/>
        <v>0</v>
      </c>
      <c r="BI130" s="143">
        <f t="shared" si="8"/>
        <v>0</v>
      </c>
      <c r="BJ130" s="13" t="s">
        <v>21</v>
      </c>
      <c r="BK130" s="143">
        <f t="shared" si="9"/>
        <v>0</v>
      </c>
      <c r="BL130" s="13" t="s">
        <v>234</v>
      </c>
      <c r="BM130" s="142" t="s">
        <v>1176</v>
      </c>
    </row>
    <row r="131" spans="2:65" s="1" customFormat="1" ht="16.5" customHeight="1">
      <c r="B131" s="28"/>
      <c r="C131" s="144" t="s">
        <v>196</v>
      </c>
      <c r="D131" s="144" t="s">
        <v>182</v>
      </c>
      <c r="E131" s="145" t="s">
        <v>1177</v>
      </c>
      <c r="F131" s="146" t="s">
        <v>1178</v>
      </c>
      <c r="G131" s="147" t="s">
        <v>704</v>
      </c>
      <c r="H131" s="148">
        <v>2</v>
      </c>
      <c r="I131" s="149"/>
      <c r="J131" s="150">
        <f t="shared" si="0"/>
        <v>0</v>
      </c>
      <c r="K131" s="146" t="s">
        <v>1</v>
      </c>
      <c r="L131" s="28"/>
      <c r="M131" s="151" t="s">
        <v>1</v>
      </c>
      <c r="N131" s="152" t="s">
        <v>47</v>
      </c>
      <c r="P131" s="140">
        <f t="shared" si="1"/>
        <v>0</v>
      </c>
      <c r="Q131" s="140">
        <v>0</v>
      </c>
      <c r="R131" s="140">
        <f t="shared" si="2"/>
        <v>0</v>
      </c>
      <c r="S131" s="140">
        <v>0</v>
      </c>
      <c r="T131" s="141">
        <f t="shared" si="3"/>
        <v>0</v>
      </c>
      <c r="AR131" s="142" t="s">
        <v>234</v>
      </c>
      <c r="AT131" s="142" t="s">
        <v>182</v>
      </c>
      <c r="AU131" s="142" t="s">
        <v>90</v>
      </c>
      <c r="AY131" s="13" t="s">
        <v>169</v>
      </c>
      <c r="BE131" s="143">
        <f t="shared" si="4"/>
        <v>0</v>
      </c>
      <c r="BF131" s="143">
        <f t="shared" si="5"/>
        <v>0</v>
      </c>
      <c r="BG131" s="143">
        <f t="shared" si="6"/>
        <v>0</v>
      </c>
      <c r="BH131" s="143">
        <f t="shared" si="7"/>
        <v>0</v>
      </c>
      <c r="BI131" s="143">
        <f t="shared" si="8"/>
        <v>0</v>
      </c>
      <c r="BJ131" s="13" t="s">
        <v>21</v>
      </c>
      <c r="BK131" s="143">
        <f t="shared" si="9"/>
        <v>0</v>
      </c>
      <c r="BL131" s="13" t="s">
        <v>234</v>
      </c>
      <c r="BM131" s="142" t="s">
        <v>1179</v>
      </c>
    </row>
    <row r="132" spans="2:65" s="1" customFormat="1" ht="16.5" customHeight="1">
      <c r="B132" s="28"/>
      <c r="C132" s="144" t="s">
        <v>200</v>
      </c>
      <c r="D132" s="144" t="s">
        <v>182</v>
      </c>
      <c r="E132" s="145" t="s">
        <v>1180</v>
      </c>
      <c r="F132" s="146" t="s">
        <v>1181</v>
      </c>
      <c r="G132" s="147" t="s">
        <v>704</v>
      </c>
      <c r="H132" s="148">
        <v>2</v>
      </c>
      <c r="I132" s="149"/>
      <c r="J132" s="150">
        <f t="shared" si="0"/>
        <v>0</v>
      </c>
      <c r="K132" s="146" t="s">
        <v>1</v>
      </c>
      <c r="L132" s="28"/>
      <c r="M132" s="151" t="s">
        <v>1</v>
      </c>
      <c r="N132" s="152" t="s">
        <v>47</v>
      </c>
      <c r="P132" s="140">
        <f t="shared" si="1"/>
        <v>0</v>
      </c>
      <c r="Q132" s="140">
        <v>0</v>
      </c>
      <c r="R132" s="140">
        <f t="shared" si="2"/>
        <v>0</v>
      </c>
      <c r="S132" s="140">
        <v>0</v>
      </c>
      <c r="T132" s="141">
        <f t="shared" si="3"/>
        <v>0</v>
      </c>
      <c r="AR132" s="142" t="s">
        <v>234</v>
      </c>
      <c r="AT132" s="142" t="s">
        <v>182</v>
      </c>
      <c r="AU132" s="142" t="s">
        <v>90</v>
      </c>
      <c r="AY132" s="13" t="s">
        <v>169</v>
      </c>
      <c r="BE132" s="143">
        <f t="shared" si="4"/>
        <v>0</v>
      </c>
      <c r="BF132" s="143">
        <f t="shared" si="5"/>
        <v>0</v>
      </c>
      <c r="BG132" s="143">
        <f t="shared" si="6"/>
        <v>0</v>
      </c>
      <c r="BH132" s="143">
        <f t="shared" si="7"/>
        <v>0</v>
      </c>
      <c r="BI132" s="143">
        <f t="shared" si="8"/>
        <v>0</v>
      </c>
      <c r="BJ132" s="13" t="s">
        <v>21</v>
      </c>
      <c r="BK132" s="143">
        <f t="shared" si="9"/>
        <v>0</v>
      </c>
      <c r="BL132" s="13" t="s">
        <v>234</v>
      </c>
      <c r="BM132" s="142" t="s">
        <v>1182</v>
      </c>
    </row>
    <row r="133" spans="2:65" s="1" customFormat="1" ht="24.2" customHeight="1">
      <c r="B133" s="28"/>
      <c r="C133" s="144" t="s">
        <v>204</v>
      </c>
      <c r="D133" s="144" t="s">
        <v>182</v>
      </c>
      <c r="E133" s="145" t="s">
        <v>1183</v>
      </c>
      <c r="F133" s="146" t="s">
        <v>1184</v>
      </c>
      <c r="G133" s="147" t="s">
        <v>1185</v>
      </c>
      <c r="H133" s="148">
        <v>60</v>
      </c>
      <c r="I133" s="149"/>
      <c r="J133" s="150">
        <f t="shared" si="0"/>
        <v>0</v>
      </c>
      <c r="K133" s="146" t="s">
        <v>1</v>
      </c>
      <c r="L133" s="28"/>
      <c r="M133" s="151" t="s">
        <v>1</v>
      </c>
      <c r="N133" s="152" t="s">
        <v>47</v>
      </c>
      <c r="P133" s="140">
        <f t="shared" si="1"/>
        <v>0</v>
      </c>
      <c r="Q133" s="140">
        <v>0</v>
      </c>
      <c r="R133" s="140">
        <f t="shared" si="2"/>
        <v>0</v>
      </c>
      <c r="S133" s="140">
        <v>0</v>
      </c>
      <c r="T133" s="141">
        <f t="shared" si="3"/>
        <v>0</v>
      </c>
      <c r="AR133" s="142" t="s">
        <v>234</v>
      </c>
      <c r="AT133" s="142" t="s">
        <v>182</v>
      </c>
      <c r="AU133" s="142" t="s">
        <v>90</v>
      </c>
      <c r="AY133" s="13" t="s">
        <v>169</v>
      </c>
      <c r="BE133" s="143">
        <f t="shared" si="4"/>
        <v>0</v>
      </c>
      <c r="BF133" s="143">
        <f t="shared" si="5"/>
        <v>0</v>
      </c>
      <c r="BG133" s="143">
        <f t="shared" si="6"/>
        <v>0</v>
      </c>
      <c r="BH133" s="143">
        <f t="shared" si="7"/>
        <v>0</v>
      </c>
      <c r="BI133" s="143">
        <f t="shared" si="8"/>
        <v>0</v>
      </c>
      <c r="BJ133" s="13" t="s">
        <v>21</v>
      </c>
      <c r="BK133" s="143">
        <f t="shared" si="9"/>
        <v>0</v>
      </c>
      <c r="BL133" s="13" t="s">
        <v>234</v>
      </c>
      <c r="BM133" s="142" t="s">
        <v>1186</v>
      </c>
    </row>
    <row r="134" spans="2:65" s="1" customFormat="1" ht="16.5" customHeight="1">
      <c r="B134" s="28"/>
      <c r="C134" s="144" t="s">
        <v>208</v>
      </c>
      <c r="D134" s="144" t="s">
        <v>182</v>
      </c>
      <c r="E134" s="145" t="s">
        <v>1187</v>
      </c>
      <c r="F134" s="146" t="s">
        <v>1188</v>
      </c>
      <c r="G134" s="147" t="s">
        <v>704</v>
      </c>
      <c r="H134" s="148">
        <v>1</v>
      </c>
      <c r="I134" s="149"/>
      <c r="J134" s="150">
        <f t="shared" si="0"/>
        <v>0</v>
      </c>
      <c r="K134" s="146" t="s">
        <v>1</v>
      </c>
      <c r="L134" s="28"/>
      <c r="M134" s="151" t="s">
        <v>1</v>
      </c>
      <c r="N134" s="152" t="s">
        <v>47</v>
      </c>
      <c r="P134" s="140">
        <f t="shared" si="1"/>
        <v>0</v>
      </c>
      <c r="Q134" s="140">
        <v>0</v>
      </c>
      <c r="R134" s="140">
        <f t="shared" si="2"/>
        <v>0</v>
      </c>
      <c r="S134" s="140">
        <v>0</v>
      </c>
      <c r="T134" s="141">
        <f t="shared" si="3"/>
        <v>0</v>
      </c>
      <c r="AR134" s="142" t="s">
        <v>234</v>
      </c>
      <c r="AT134" s="142" t="s">
        <v>182</v>
      </c>
      <c r="AU134" s="142" t="s">
        <v>90</v>
      </c>
      <c r="AY134" s="13" t="s">
        <v>169</v>
      </c>
      <c r="BE134" s="143">
        <f t="shared" si="4"/>
        <v>0</v>
      </c>
      <c r="BF134" s="143">
        <f t="shared" si="5"/>
        <v>0</v>
      </c>
      <c r="BG134" s="143">
        <f t="shared" si="6"/>
        <v>0</v>
      </c>
      <c r="BH134" s="143">
        <f t="shared" si="7"/>
        <v>0</v>
      </c>
      <c r="BI134" s="143">
        <f t="shared" si="8"/>
        <v>0</v>
      </c>
      <c r="BJ134" s="13" t="s">
        <v>21</v>
      </c>
      <c r="BK134" s="143">
        <f t="shared" si="9"/>
        <v>0</v>
      </c>
      <c r="BL134" s="13" t="s">
        <v>234</v>
      </c>
      <c r="BM134" s="142" t="s">
        <v>1189</v>
      </c>
    </row>
    <row r="135" spans="2:65" s="1" customFormat="1" ht="24.2" customHeight="1">
      <c r="B135" s="28"/>
      <c r="C135" s="144" t="s">
        <v>26</v>
      </c>
      <c r="D135" s="144" t="s">
        <v>182</v>
      </c>
      <c r="E135" s="145" t="s">
        <v>755</v>
      </c>
      <c r="F135" s="146" t="s">
        <v>756</v>
      </c>
      <c r="G135" s="147" t="s">
        <v>383</v>
      </c>
      <c r="H135" s="148">
        <v>0.24199999999999999</v>
      </c>
      <c r="I135" s="149"/>
      <c r="J135" s="150">
        <f t="shared" si="0"/>
        <v>0</v>
      </c>
      <c r="K135" s="146" t="s">
        <v>1</v>
      </c>
      <c r="L135" s="28"/>
      <c r="M135" s="151" t="s">
        <v>1</v>
      </c>
      <c r="N135" s="152" t="s">
        <v>47</v>
      </c>
      <c r="P135" s="140">
        <f t="shared" si="1"/>
        <v>0</v>
      </c>
      <c r="Q135" s="140">
        <v>0</v>
      </c>
      <c r="R135" s="140">
        <f t="shared" si="2"/>
        <v>0</v>
      </c>
      <c r="S135" s="140">
        <v>0</v>
      </c>
      <c r="T135" s="141">
        <f t="shared" si="3"/>
        <v>0</v>
      </c>
      <c r="AR135" s="142" t="s">
        <v>234</v>
      </c>
      <c r="AT135" s="142" t="s">
        <v>182</v>
      </c>
      <c r="AU135" s="142" t="s">
        <v>90</v>
      </c>
      <c r="AY135" s="13" t="s">
        <v>169</v>
      </c>
      <c r="BE135" s="143">
        <f t="shared" si="4"/>
        <v>0</v>
      </c>
      <c r="BF135" s="143">
        <f t="shared" si="5"/>
        <v>0</v>
      </c>
      <c r="BG135" s="143">
        <f t="shared" si="6"/>
        <v>0</v>
      </c>
      <c r="BH135" s="143">
        <f t="shared" si="7"/>
        <v>0</v>
      </c>
      <c r="BI135" s="143">
        <f t="shared" si="8"/>
        <v>0</v>
      </c>
      <c r="BJ135" s="13" t="s">
        <v>21</v>
      </c>
      <c r="BK135" s="143">
        <f t="shared" si="9"/>
        <v>0</v>
      </c>
      <c r="BL135" s="13" t="s">
        <v>234</v>
      </c>
      <c r="BM135" s="142" t="s">
        <v>1190</v>
      </c>
    </row>
    <row r="136" spans="2:65" s="11" customFormat="1" ht="25.9" customHeight="1">
      <c r="B136" s="120"/>
      <c r="D136" s="121" t="s">
        <v>81</v>
      </c>
      <c r="E136" s="122" t="s">
        <v>758</v>
      </c>
      <c r="F136" s="122" t="s">
        <v>759</v>
      </c>
      <c r="I136" s="123"/>
      <c r="J136" s="124">
        <f>BK136</f>
        <v>0</v>
      </c>
      <c r="L136" s="120"/>
      <c r="M136" s="125"/>
      <c r="P136" s="126">
        <f>SUM(P137:P147)</f>
        <v>0</v>
      </c>
      <c r="R136" s="126">
        <f>SUM(R137:R147)</f>
        <v>4.28E-3</v>
      </c>
      <c r="T136" s="127">
        <f>SUM(T137:T147)</f>
        <v>0</v>
      </c>
      <c r="AR136" s="121" t="s">
        <v>187</v>
      </c>
      <c r="AT136" s="128" t="s">
        <v>81</v>
      </c>
      <c r="AU136" s="128" t="s">
        <v>82</v>
      </c>
      <c r="AY136" s="121" t="s">
        <v>169</v>
      </c>
      <c r="BK136" s="129">
        <f>SUM(BK137:BK147)</f>
        <v>0</v>
      </c>
    </row>
    <row r="137" spans="2:65" s="1" customFormat="1" ht="33" customHeight="1">
      <c r="B137" s="28"/>
      <c r="C137" s="130" t="s">
        <v>215</v>
      </c>
      <c r="D137" s="130" t="s">
        <v>170</v>
      </c>
      <c r="E137" s="131" t="s">
        <v>875</v>
      </c>
      <c r="F137" s="132" t="s">
        <v>876</v>
      </c>
      <c r="G137" s="133" t="s">
        <v>390</v>
      </c>
      <c r="H137" s="134">
        <v>16</v>
      </c>
      <c r="I137" s="135"/>
      <c r="J137" s="136">
        <f t="shared" ref="J137:J147" si="10">ROUND(I137*H137,2)</f>
        <v>0</v>
      </c>
      <c r="K137" s="132" t="s">
        <v>1</v>
      </c>
      <c r="L137" s="137"/>
      <c r="M137" s="138" t="s">
        <v>1</v>
      </c>
      <c r="N137" s="139" t="s">
        <v>47</v>
      </c>
      <c r="P137" s="140">
        <f t="shared" ref="P137:P147" si="11">O137*H137</f>
        <v>0</v>
      </c>
      <c r="Q137" s="140">
        <v>2.3000000000000001E-4</v>
      </c>
      <c r="R137" s="140">
        <f t="shared" ref="R137:R147" si="12">Q137*H137</f>
        <v>3.6800000000000001E-3</v>
      </c>
      <c r="S137" s="140">
        <v>0</v>
      </c>
      <c r="T137" s="141">
        <f t="shared" ref="T137:T147" si="13">S137*H137</f>
        <v>0</v>
      </c>
      <c r="AR137" s="142" t="s">
        <v>204</v>
      </c>
      <c r="AT137" s="142" t="s">
        <v>170</v>
      </c>
      <c r="AU137" s="142" t="s">
        <v>21</v>
      </c>
      <c r="AY137" s="13" t="s">
        <v>169</v>
      </c>
      <c r="BE137" s="143">
        <f t="shared" ref="BE137:BE147" si="14">IF(N137="základní",J137,0)</f>
        <v>0</v>
      </c>
      <c r="BF137" s="143">
        <f t="shared" ref="BF137:BF147" si="15">IF(N137="snížená",J137,0)</f>
        <v>0</v>
      </c>
      <c r="BG137" s="143">
        <f t="shared" ref="BG137:BG147" si="16">IF(N137="zákl. přenesená",J137,0)</f>
        <v>0</v>
      </c>
      <c r="BH137" s="143">
        <f t="shared" ref="BH137:BH147" si="17">IF(N137="sníž. přenesená",J137,0)</f>
        <v>0</v>
      </c>
      <c r="BI137" s="143">
        <f t="shared" ref="BI137:BI147" si="18">IF(N137="nulová",J137,0)</f>
        <v>0</v>
      </c>
      <c r="BJ137" s="13" t="s">
        <v>21</v>
      </c>
      <c r="BK137" s="143">
        <f t="shared" ref="BK137:BK147" si="19">ROUND(I137*H137,2)</f>
        <v>0</v>
      </c>
      <c r="BL137" s="13" t="s">
        <v>187</v>
      </c>
      <c r="BM137" s="142" t="s">
        <v>1191</v>
      </c>
    </row>
    <row r="138" spans="2:65" s="1" customFormat="1" ht="33" customHeight="1">
      <c r="B138" s="28"/>
      <c r="C138" s="130" t="s">
        <v>219</v>
      </c>
      <c r="D138" s="130" t="s">
        <v>170</v>
      </c>
      <c r="E138" s="131" t="s">
        <v>879</v>
      </c>
      <c r="F138" s="132" t="s">
        <v>880</v>
      </c>
      <c r="G138" s="133" t="s">
        <v>390</v>
      </c>
      <c r="H138" s="134">
        <v>2</v>
      </c>
      <c r="I138" s="135"/>
      <c r="J138" s="136">
        <f t="shared" si="10"/>
        <v>0</v>
      </c>
      <c r="K138" s="132" t="s">
        <v>1</v>
      </c>
      <c r="L138" s="137"/>
      <c r="M138" s="138" t="s">
        <v>1</v>
      </c>
      <c r="N138" s="139" t="s">
        <v>47</v>
      </c>
      <c r="P138" s="140">
        <f t="shared" si="11"/>
        <v>0</v>
      </c>
      <c r="Q138" s="140">
        <v>2.9999999999999997E-4</v>
      </c>
      <c r="R138" s="140">
        <f t="shared" si="12"/>
        <v>5.9999999999999995E-4</v>
      </c>
      <c r="S138" s="140">
        <v>0</v>
      </c>
      <c r="T138" s="141">
        <f t="shared" si="13"/>
        <v>0</v>
      </c>
      <c r="AR138" s="142" t="s">
        <v>204</v>
      </c>
      <c r="AT138" s="142" t="s">
        <v>170</v>
      </c>
      <c r="AU138" s="142" t="s">
        <v>21</v>
      </c>
      <c r="AY138" s="13" t="s">
        <v>169</v>
      </c>
      <c r="BE138" s="143">
        <f t="shared" si="14"/>
        <v>0</v>
      </c>
      <c r="BF138" s="143">
        <f t="shared" si="15"/>
        <v>0</v>
      </c>
      <c r="BG138" s="143">
        <f t="shared" si="16"/>
        <v>0</v>
      </c>
      <c r="BH138" s="143">
        <f t="shared" si="17"/>
        <v>0</v>
      </c>
      <c r="BI138" s="143">
        <f t="shared" si="18"/>
        <v>0</v>
      </c>
      <c r="BJ138" s="13" t="s">
        <v>21</v>
      </c>
      <c r="BK138" s="143">
        <f t="shared" si="19"/>
        <v>0</v>
      </c>
      <c r="BL138" s="13" t="s">
        <v>187</v>
      </c>
      <c r="BM138" s="142" t="s">
        <v>1192</v>
      </c>
    </row>
    <row r="139" spans="2:65" s="1" customFormat="1" ht="101.25" customHeight="1">
      <c r="B139" s="28"/>
      <c r="C139" s="144" t="s">
        <v>223</v>
      </c>
      <c r="D139" s="144" t="s">
        <v>182</v>
      </c>
      <c r="E139" s="145" t="s">
        <v>801</v>
      </c>
      <c r="F139" s="146" t="s">
        <v>802</v>
      </c>
      <c r="G139" s="147" t="s">
        <v>173</v>
      </c>
      <c r="H139" s="148">
        <v>1</v>
      </c>
      <c r="I139" s="149"/>
      <c r="J139" s="150">
        <f t="shared" si="10"/>
        <v>0</v>
      </c>
      <c r="K139" s="146" t="s">
        <v>174</v>
      </c>
      <c r="L139" s="28"/>
      <c r="M139" s="151" t="s">
        <v>1</v>
      </c>
      <c r="N139" s="152" t="s">
        <v>47</v>
      </c>
      <c r="P139" s="140">
        <f t="shared" si="11"/>
        <v>0</v>
      </c>
      <c r="Q139" s="140">
        <v>0</v>
      </c>
      <c r="R139" s="140">
        <f t="shared" si="12"/>
        <v>0</v>
      </c>
      <c r="S139" s="140">
        <v>0</v>
      </c>
      <c r="T139" s="141">
        <f t="shared" si="13"/>
        <v>0</v>
      </c>
      <c r="AR139" s="142" t="s">
        <v>185</v>
      </c>
      <c r="AT139" s="142" t="s">
        <v>182</v>
      </c>
      <c r="AU139" s="142" t="s">
        <v>21</v>
      </c>
      <c r="AY139" s="13" t="s">
        <v>169</v>
      </c>
      <c r="BE139" s="143">
        <f t="shared" si="14"/>
        <v>0</v>
      </c>
      <c r="BF139" s="143">
        <f t="shared" si="15"/>
        <v>0</v>
      </c>
      <c r="BG139" s="143">
        <f t="shared" si="16"/>
        <v>0</v>
      </c>
      <c r="BH139" s="143">
        <f t="shared" si="17"/>
        <v>0</v>
      </c>
      <c r="BI139" s="143">
        <f t="shared" si="18"/>
        <v>0</v>
      </c>
      <c r="BJ139" s="13" t="s">
        <v>21</v>
      </c>
      <c r="BK139" s="143">
        <f t="shared" si="19"/>
        <v>0</v>
      </c>
      <c r="BL139" s="13" t="s">
        <v>185</v>
      </c>
      <c r="BM139" s="142" t="s">
        <v>1193</v>
      </c>
    </row>
    <row r="140" spans="2:65" s="1" customFormat="1" ht="33" customHeight="1">
      <c r="B140" s="28"/>
      <c r="C140" s="144" t="s">
        <v>227</v>
      </c>
      <c r="D140" s="144" t="s">
        <v>182</v>
      </c>
      <c r="E140" s="145" t="s">
        <v>813</v>
      </c>
      <c r="F140" s="146" t="s">
        <v>814</v>
      </c>
      <c r="G140" s="147" t="s">
        <v>815</v>
      </c>
      <c r="H140" s="148">
        <v>32</v>
      </c>
      <c r="I140" s="149"/>
      <c r="J140" s="150">
        <f t="shared" si="10"/>
        <v>0</v>
      </c>
      <c r="K140" s="146" t="s">
        <v>174</v>
      </c>
      <c r="L140" s="28"/>
      <c r="M140" s="151" t="s">
        <v>1</v>
      </c>
      <c r="N140" s="152" t="s">
        <v>47</v>
      </c>
      <c r="P140" s="140">
        <f t="shared" si="11"/>
        <v>0</v>
      </c>
      <c r="Q140" s="140">
        <v>0</v>
      </c>
      <c r="R140" s="140">
        <f t="shared" si="12"/>
        <v>0</v>
      </c>
      <c r="S140" s="140">
        <v>0</v>
      </c>
      <c r="T140" s="141">
        <f t="shared" si="13"/>
        <v>0</v>
      </c>
      <c r="AR140" s="142" t="s">
        <v>185</v>
      </c>
      <c r="AT140" s="142" t="s">
        <v>182</v>
      </c>
      <c r="AU140" s="142" t="s">
        <v>21</v>
      </c>
      <c r="AY140" s="13" t="s">
        <v>169</v>
      </c>
      <c r="BE140" s="143">
        <f t="shared" si="14"/>
        <v>0</v>
      </c>
      <c r="BF140" s="143">
        <f t="shared" si="15"/>
        <v>0</v>
      </c>
      <c r="BG140" s="143">
        <f t="shared" si="16"/>
        <v>0</v>
      </c>
      <c r="BH140" s="143">
        <f t="shared" si="17"/>
        <v>0</v>
      </c>
      <c r="BI140" s="143">
        <f t="shared" si="18"/>
        <v>0</v>
      </c>
      <c r="BJ140" s="13" t="s">
        <v>21</v>
      </c>
      <c r="BK140" s="143">
        <f t="shared" si="19"/>
        <v>0</v>
      </c>
      <c r="BL140" s="13" t="s">
        <v>185</v>
      </c>
      <c r="BM140" s="142" t="s">
        <v>1194</v>
      </c>
    </row>
    <row r="141" spans="2:65" s="1" customFormat="1" ht="37.9" customHeight="1">
      <c r="B141" s="28"/>
      <c r="C141" s="144" t="s">
        <v>8</v>
      </c>
      <c r="D141" s="144" t="s">
        <v>182</v>
      </c>
      <c r="E141" s="145" t="s">
        <v>822</v>
      </c>
      <c r="F141" s="146" t="s">
        <v>823</v>
      </c>
      <c r="G141" s="147" t="s">
        <v>815</v>
      </c>
      <c r="H141" s="148">
        <v>32</v>
      </c>
      <c r="I141" s="149"/>
      <c r="J141" s="150">
        <f t="shared" si="10"/>
        <v>0</v>
      </c>
      <c r="K141" s="146" t="s">
        <v>174</v>
      </c>
      <c r="L141" s="28"/>
      <c r="M141" s="151" t="s">
        <v>1</v>
      </c>
      <c r="N141" s="152" t="s">
        <v>47</v>
      </c>
      <c r="P141" s="140">
        <f t="shared" si="11"/>
        <v>0</v>
      </c>
      <c r="Q141" s="140">
        <v>0</v>
      </c>
      <c r="R141" s="140">
        <f t="shared" si="12"/>
        <v>0</v>
      </c>
      <c r="S141" s="140">
        <v>0</v>
      </c>
      <c r="T141" s="141">
        <f t="shared" si="13"/>
        <v>0</v>
      </c>
      <c r="AR141" s="142" t="s">
        <v>185</v>
      </c>
      <c r="AT141" s="142" t="s">
        <v>182</v>
      </c>
      <c r="AU141" s="142" t="s">
        <v>21</v>
      </c>
      <c r="AY141" s="13" t="s">
        <v>169</v>
      </c>
      <c r="BE141" s="143">
        <f t="shared" si="14"/>
        <v>0</v>
      </c>
      <c r="BF141" s="143">
        <f t="shared" si="15"/>
        <v>0</v>
      </c>
      <c r="BG141" s="143">
        <f t="shared" si="16"/>
        <v>0</v>
      </c>
      <c r="BH141" s="143">
        <f t="shared" si="17"/>
        <v>0</v>
      </c>
      <c r="BI141" s="143">
        <f t="shared" si="18"/>
        <v>0</v>
      </c>
      <c r="BJ141" s="13" t="s">
        <v>21</v>
      </c>
      <c r="BK141" s="143">
        <f t="shared" si="19"/>
        <v>0</v>
      </c>
      <c r="BL141" s="13" t="s">
        <v>185</v>
      </c>
      <c r="BM141" s="142" t="s">
        <v>1195</v>
      </c>
    </row>
    <row r="142" spans="2:65" s="1" customFormat="1" ht="66.75" customHeight="1">
      <c r="B142" s="28"/>
      <c r="C142" s="144" t="s">
        <v>234</v>
      </c>
      <c r="D142" s="144" t="s">
        <v>182</v>
      </c>
      <c r="E142" s="145" t="s">
        <v>834</v>
      </c>
      <c r="F142" s="146" t="s">
        <v>835</v>
      </c>
      <c r="G142" s="147" t="s">
        <v>390</v>
      </c>
      <c r="H142" s="148">
        <v>18</v>
      </c>
      <c r="I142" s="149"/>
      <c r="J142" s="150">
        <f t="shared" si="10"/>
        <v>0</v>
      </c>
      <c r="K142" s="146" t="s">
        <v>174</v>
      </c>
      <c r="L142" s="28"/>
      <c r="M142" s="151" t="s">
        <v>1</v>
      </c>
      <c r="N142" s="152" t="s">
        <v>47</v>
      </c>
      <c r="P142" s="140">
        <f t="shared" si="11"/>
        <v>0</v>
      </c>
      <c r="Q142" s="140">
        <v>0</v>
      </c>
      <c r="R142" s="140">
        <f t="shared" si="12"/>
        <v>0</v>
      </c>
      <c r="S142" s="140">
        <v>0</v>
      </c>
      <c r="T142" s="141">
        <f t="shared" si="13"/>
        <v>0</v>
      </c>
      <c r="AR142" s="142" t="s">
        <v>185</v>
      </c>
      <c r="AT142" s="142" t="s">
        <v>182</v>
      </c>
      <c r="AU142" s="142" t="s">
        <v>21</v>
      </c>
      <c r="AY142" s="13" t="s">
        <v>169</v>
      </c>
      <c r="BE142" s="143">
        <f t="shared" si="14"/>
        <v>0</v>
      </c>
      <c r="BF142" s="143">
        <f t="shared" si="15"/>
        <v>0</v>
      </c>
      <c r="BG142" s="143">
        <f t="shared" si="16"/>
        <v>0</v>
      </c>
      <c r="BH142" s="143">
        <f t="shared" si="17"/>
        <v>0</v>
      </c>
      <c r="BI142" s="143">
        <f t="shared" si="18"/>
        <v>0</v>
      </c>
      <c r="BJ142" s="13" t="s">
        <v>21</v>
      </c>
      <c r="BK142" s="143">
        <f t="shared" si="19"/>
        <v>0</v>
      </c>
      <c r="BL142" s="13" t="s">
        <v>185</v>
      </c>
      <c r="BM142" s="142" t="s">
        <v>1196</v>
      </c>
    </row>
    <row r="143" spans="2:65" s="1" customFormat="1" ht="78" customHeight="1">
      <c r="B143" s="28"/>
      <c r="C143" s="144" t="s">
        <v>238</v>
      </c>
      <c r="D143" s="144" t="s">
        <v>182</v>
      </c>
      <c r="E143" s="145" t="s">
        <v>851</v>
      </c>
      <c r="F143" s="146" t="s">
        <v>852</v>
      </c>
      <c r="G143" s="147" t="s">
        <v>173</v>
      </c>
      <c r="H143" s="148">
        <v>8</v>
      </c>
      <c r="I143" s="149"/>
      <c r="J143" s="150">
        <f t="shared" si="10"/>
        <v>0</v>
      </c>
      <c r="K143" s="146" t="s">
        <v>174</v>
      </c>
      <c r="L143" s="28"/>
      <c r="M143" s="151" t="s">
        <v>1</v>
      </c>
      <c r="N143" s="152" t="s">
        <v>47</v>
      </c>
      <c r="P143" s="140">
        <f t="shared" si="11"/>
        <v>0</v>
      </c>
      <c r="Q143" s="140">
        <v>0</v>
      </c>
      <c r="R143" s="140">
        <f t="shared" si="12"/>
        <v>0</v>
      </c>
      <c r="S143" s="140">
        <v>0</v>
      </c>
      <c r="T143" s="141">
        <f t="shared" si="13"/>
        <v>0</v>
      </c>
      <c r="AR143" s="142" t="s">
        <v>185</v>
      </c>
      <c r="AT143" s="142" t="s">
        <v>182</v>
      </c>
      <c r="AU143" s="142" t="s">
        <v>21</v>
      </c>
      <c r="AY143" s="13" t="s">
        <v>169</v>
      </c>
      <c r="BE143" s="143">
        <f t="shared" si="14"/>
        <v>0</v>
      </c>
      <c r="BF143" s="143">
        <f t="shared" si="15"/>
        <v>0</v>
      </c>
      <c r="BG143" s="143">
        <f t="shared" si="16"/>
        <v>0</v>
      </c>
      <c r="BH143" s="143">
        <f t="shared" si="17"/>
        <v>0</v>
      </c>
      <c r="BI143" s="143">
        <f t="shared" si="18"/>
        <v>0</v>
      </c>
      <c r="BJ143" s="13" t="s">
        <v>21</v>
      </c>
      <c r="BK143" s="143">
        <f t="shared" si="19"/>
        <v>0</v>
      </c>
      <c r="BL143" s="13" t="s">
        <v>185</v>
      </c>
      <c r="BM143" s="142" t="s">
        <v>1197</v>
      </c>
    </row>
    <row r="144" spans="2:65" s="1" customFormat="1" ht="16.5" customHeight="1">
      <c r="B144" s="28"/>
      <c r="C144" s="144" t="s">
        <v>242</v>
      </c>
      <c r="D144" s="144" t="s">
        <v>182</v>
      </c>
      <c r="E144" s="145" t="s">
        <v>899</v>
      </c>
      <c r="F144" s="146" t="s">
        <v>900</v>
      </c>
      <c r="G144" s="147" t="s">
        <v>173</v>
      </c>
      <c r="H144" s="148">
        <v>1</v>
      </c>
      <c r="I144" s="149"/>
      <c r="J144" s="150">
        <f t="shared" si="10"/>
        <v>0</v>
      </c>
      <c r="K144" s="146" t="s">
        <v>174</v>
      </c>
      <c r="L144" s="28"/>
      <c r="M144" s="151" t="s">
        <v>1</v>
      </c>
      <c r="N144" s="152" t="s">
        <v>47</v>
      </c>
      <c r="P144" s="140">
        <f t="shared" si="11"/>
        <v>0</v>
      </c>
      <c r="Q144" s="140">
        <v>0</v>
      </c>
      <c r="R144" s="140">
        <f t="shared" si="12"/>
        <v>0</v>
      </c>
      <c r="S144" s="140">
        <v>0</v>
      </c>
      <c r="T144" s="141">
        <f t="shared" si="13"/>
        <v>0</v>
      </c>
      <c r="AR144" s="142" t="s">
        <v>185</v>
      </c>
      <c r="AT144" s="142" t="s">
        <v>182</v>
      </c>
      <c r="AU144" s="142" t="s">
        <v>21</v>
      </c>
      <c r="AY144" s="13" t="s">
        <v>169</v>
      </c>
      <c r="BE144" s="143">
        <f t="shared" si="14"/>
        <v>0</v>
      </c>
      <c r="BF144" s="143">
        <f t="shared" si="15"/>
        <v>0</v>
      </c>
      <c r="BG144" s="143">
        <f t="shared" si="16"/>
        <v>0</v>
      </c>
      <c r="BH144" s="143">
        <f t="shared" si="17"/>
        <v>0</v>
      </c>
      <c r="BI144" s="143">
        <f t="shared" si="18"/>
        <v>0</v>
      </c>
      <c r="BJ144" s="13" t="s">
        <v>21</v>
      </c>
      <c r="BK144" s="143">
        <f t="shared" si="19"/>
        <v>0</v>
      </c>
      <c r="BL144" s="13" t="s">
        <v>185</v>
      </c>
      <c r="BM144" s="142" t="s">
        <v>1198</v>
      </c>
    </row>
    <row r="145" spans="2:65" s="1" customFormat="1" ht="16.5" customHeight="1">
      <c r="B145" s="28"/>
      <c r="C145" s="144" t="s">
        <v>246</v>
      </c>
      <c r="D145" s="144" t="s">
        <v>182</v>
      </c>
      <c r="E145" s="145" t="s">
        <v>907</v>
      </c>
      <c r="F145" s="146" t="s">
        <v>908</v>
      </c>
      <c r="G145" s="147" t="s">
        <v>173</v>
      </c>
      <c r="H145" s="148">
        <v>2</v>
      </c>
      <c r="I145" s="149"/>
      <c r="J145" s="150">
        <f t="shared" si="10"/>
        <v>0</v>
      </c>
      <c r="K145" s="146" t="s">
        <v>174</v>
      </c>
      <c r="L145" s="28"/>
      <c r="M145" s="151" t="s">
        <v>1</v>
      </c>
      <c r="N145" s="152" t="s">
        <v>47</v>
      </c>
      <c r="P145" s="140">
        <f t="shared" si="11"/>
        <v>0</v>
      </c>
      <c r="Q145" s="140">
        <v>0</v>
      </c>
      <c r="R145" s="140">
        <f t="shared" si="12"/>
        <v>0</v>
      </c>
      <c r="S145" s="140">
        <v>0</v>
      </c>
      <c r="T145" s="141">
        <f t="shared" si="13"/>
        <v>0</v>
      </c>
      <c r="AR145" s="142" t="s">
        <v>185</v>
      </c>
      <c r="AT145" s="142" t="s">
        <v>182</v>
      </c>
      <c r="AU145" s="142" t="s">
        <v>21</v>
      </c>
      <c r="AY145" s="13" t="s">
        <v>169</v>
      </c>
      <c r="BE145" s="143">
        <f t="shared" si="14"/>
        <v>0</v>
      </c>
      <c r="BF145" s="143">
        <f t="shared" si="15"/>
        <v>0</v>
      </c>
      <c r="BG145" s="143">
        <f t="shared" si="16"/>
        <v>0</v>
      </c>
      <c r="BH145" s="143">
        <f t="shared" si="17"/>
        <v>0</v>
      </c>
      <c r="BI145" s="143">
        <f t="shared" si="18"/>
        <v>0</v>
      </c>
      <c r="BJ145" s="13" t="s">
        <v>21</v>
      </c>
      <c r="BK145" s="143">
        <f t="shared" si="19"/>
        <v>0</v>
      </c>
      <c r="BL145" s="13" t="s">
        <v>185</v>
      </c>
      <c r="BM145" s="142" t="s">
        <v>1199</v>
      </c>
    </row>
    <row r="146" spans="2:65" s="1" customFormat="1" ht="24.2" customHeight="1">
      <c r="B146" s="28"/>
      <c r="C146" s="144" t="s">
        <v>250</v>
      </c>
      <c r="D146" s="144" t="s">
        <v>182</v>
      </c>
      <c r="E146" s="145" t="s">
        <v>915</v>
      </c>
      <c r="F146" s="146" t="s">
        <v>916</v>
      </c>
      <c r="G146" s="147" t="s">
        <v>173</v>
      </c>
      <c r="H146" s="148">
        <v>1</v>
      </c>
      <c r="I146" s="149"/>
      <c r="J146" s="150">
        <f t="shared" si="10"/>
        <v>0</v>
      </c>
      <c r="K146" s="146" t="s">
        <v>174</v>
      </c>
      <c r="L146" s="28"/>
      <c r="M146" s="151" t="s">
        <v>1</v>
      </c>
      <c r="N146" s="152" t="s">
        <v>47</v>
      </c>
      <c r="P146" s="140">
        <f t="shared" si="11"/>
        <v>0</v>
      </c>
      <c r="Q146" s="140">
        <v>0</v>
      </c>
      <c r="R146" s="140">
        <f t="shared" si="12"/>
        <v>0</v>
      </c>
      <c r="S146" s="140">
        <v>0</v>
      </c>
      <c r="T146" s="141">
        <f t="shared" si="13"/>
        <v>0</v>
      </c>
      <c r="AR146" s="142" t="s">
        <v>185</v>
      </c>
      <c r="AT146" s="142" t="s">
        <v>182</v>
      </c>
      <c r="AU146" s="142" t="s">
        <v>21</v>
      </c>
      <c r="AY146" s="13" t="s">
        <v>169</v>
      </c>
      <c r="BE146" s="143">
        <f t="shared" si="14"/>
        <v>0</v>
      </c>
      <c r="BF146" s="143">
        <f t="shared" si="15"/>
        <v>0</v>
      </c>
      <c r="BG146" s="143">
        <f t="shared" si="16"/>
        <v>0</v>
      </c>
      <c r="BH146" s="143">
        <f t="shared" si="17"/>
        <v>0</v>
      </c>
      <c r="BI146" s="143">
        <f t="shared" si="18"/>
        <v>0</v>
      </c>
      <c r="BJ146" s="13" t="s">
        <v>21</v>
      </c>
      <c r="BK146" s="143">
        <f t="shared" si="19"/>
        <v>0</v>
      </c>
      <c r="BL146" s="13" t="s">
        <v>185</v>
      </c>
      <c r="BM146" s="142" t="s">
        <v>1200</v>
      </c>
    </row>
    <row r="147" spans="2:65" s="1" customFormat="1" ht="16.5" customHeight="1">
      <c r="B147" s="28"/>
      <c r="C147" s="144" t="s">
        <v>7</v>
      </c>
      <c r="D147" s="144" t="s">
        <v>182</v>
      </c>
      <c r="E147" s="145" t="s">
        <v>1201</v>
      </c>
      <c r="F147" s="146" t="s">
        <v>1202</v>
      </c>
      <c r="G147" s="147" t="s">
        <v>173</v>
      </c>
      <c r="H147" s="148">
        <v>4</v>
      </c>
      <c r="I147" s="149"/>
      <c r="J147" s="150">
        <f t="shared" si="10"/>
        <v>0</v>
      </c>
      <c r="K147" s="146" t="s">
        <v>1</v>
      </c>
      <c r="L147" s="28"/>
      <c r="M147" s="155" t="s">
        <v>1</v>
      </c>
      <c r="N147" s="156" t="s">
        <v>47</v>
      </c>
      <c r="O147" s="157"/>
      <c r="P147" s="158">
        <f t="shared" si="11"/>
        <v>0</v>
      </c>
      <c r="Q147" s="158">
        <v>0</v>
      </c>
      <c r="R147" s="158">
        <f t="shared" si="12"/>
        <v>0</v>
      </c>
      <c r="S147" s="158">
        <v>0</v>
      </c>
      <c r="T147" s="159">
        <f t="shared" si="13"/>
        <v>0</v>
      </c>
      <c r="AR147" s="142" t="s">
        <v>234</v>
      </c>
      <c r="AT147" s="142" t="s">
        <v>182</v>
      </c>
      <c r="AU147" s="142" t="s">
        <v>21</v>
      </c>
      <c r="AY147" s="13" t="s">
        <v>169</v>
      </c>
      <c r="BE147" s="143">
        <f t="shared" si="14"/>
        <v>0</v>
      </c>
      <c r="BF147" s="143">
        <f t="shared" si="15"/>
        <v>0</v>
      </c>
      <c r="BG147" s="143">
        <f t="shared" si="16"/>
        <v>0</v>
      </c>
      <c r="BH147" s="143">
        <f t="shared" si="17"/>
        <v>0</v>
      </c>
      <c r="BI147" s="143">
        <f t="shared" si="18"/>
        <v>0</v>
      </c>
      <c r="BJ147" s="13" t="s">
        <v>21</v>
      </c>
      <c r="BK147" s="143">
        <f t="shared" si="19"/>
        <v>0</v>
      </c>
      <c r="BL147" s="13" t="s">
        <v>234</v>
      </c>
      <c r="BM147" s="142" t="s">
        <v>1203</v>
      </c>
    </row>
    <row r="148" spans="2:65" s="1" customFormat="1" ht="6.95" customHeight="1">
      <c r="B148" s="40"/>
      <c r="C148" s="41"/>
      <c r="D148" s="41"/>
      <c r="E148" s="41"/>
      <c r="F148" s="41"/>
      <c r="G148" s="41"/>
      <c r="H148" s="41"/>
      <c r="I148" s="41"/>
      <c r="J148" s="41"/>
      <c r="K148" s="41"/>
      <c r="L148" s="28"/>
    </row>
  </sheetData>
  <sheetProtection algorithmName="SHA-512" hashValue="EBxjAOOv8g7+zo42vr8NDOvW/Axcbjd7P0QL/u0u0HtRS7ZqPGjXiiqARPm11T3/FD52jzTAb/Q5QbnJ8OxrbQ==" saltValue="mULmwtAkBneudoYoc2WBmAv+W6HETu7Tbauhhcp5bJGPQvGPO8C5EI1xbI2UhSBQmyv3U2eO04Jo4TIgMbcF7Q==" spinCount="100000" sheet="1" objects="1" scenarios="1" formatColumns="0" formatRows="0" autoFilter="0"/>
  <autoFilter ref="C122:K147" xr:uid="{00000000-0009-0000-0000-000005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25"/>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111</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1164</v>
      </c>
      <c r="F9" s="207"/>
      <c r="G9" s="207"/>
      <c r="H9" s="207"/>
      <c r="L9" s="28"/>
    </row>
    <row r="10" spans="2:46" s="1" customFormat="1" ht="12" customHeight="1">
      <c r="B10" s="28"/>
      <c r="D10" s="23" t="s">
        <v>138</v>
      </c>
      <c r="L10" s="28"/>
    </row>
    <row r="11" spans="2:46" s="1" customFormat="1" ht="16.5" customHeight="1">
      <c r="B11" s="28"/>
      <c r="E11" s="168" t="s">
        <v>1204</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ROUND(J121,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ROUND((SUM(BE121:BE124)),  2)</f>
        <v>0</v>
      </c>
      <c r="I35" s="92">
        <v>0.21</v>
      </c>
      <c r="J35" s="82">
        <f>ROUND(((SUM(BE121:BE124))*I35),  2)</f>
        <v>0</v>
      </c>
      <c r="L35" s="28"/>
    </row>
    <row r="36" spans="2:12" s="1" customFormat="1" ht="14.45" customHeight="1">
      <c r="B36" s="28"/>
      <c r="E36" s="23" t="s">
        <v>48</v>
      </c>
      <c r="F36" s="82">
        <f>ROUND((SUM(BF121:BF124)),  2)</f>
        <v>0</v>
      </c>
      <c r="I36" s="92">
        <v>0.15</v>
      </c>
      <c r="J36" s="82">
        <f>ROUND(((SUM(BF121:BF124))*I36),  2)</f>
        <v>0</v>
      </c>
      <c r="L36" s="28"/>
    </row>
    <row r="37" spans="2:12" s="1" customFormat="1" ht="14.45" hidden="1" customHeight="1">
      <c r="B37" s="28"/>
      <c r="E37" s="23" t="s">
        <v>49</v>
      </c>
      <c r="F37" s="82">
        <f>ROUND((SUM(BG121:BG124)),  2)</f>
        <v>0</v>
      </c>
      <c r="I37" s="92">
        <v>0.21</v>
      </c>
      <c r="J37" s="82">
        <f>0</f>
        <v>0</v>
      </c>
      <c r="L37" s="28"/>
    </row>
    <row r="38" spans="2:12" s="1" customFormat="1" ht="14.45" hidden="1" customHeight="1">
      <c r="B38" s="28"/>
      <c r="E38" s="23" t="s">
        <v>50</v>
      </c>
      <c r="F38" s="82">
        <f>ROUND((SUM(BH121:BH124)),  2)</f>
        <v>0</v>
      </c>
      <c r="I38" s="92">
        <v>0.15</v>
      </c>
      <c r="J38" s="82">
        <f>0</f>
        <v>0</v>
      </c>
      <c r="L38" s="28"/>
    </row>
    <row r="39" spans="2:12" s="1" customFormat="1" ht="14.45" hidden="1" customHeight="1">
      <c r="B39" s="28"/>
      <c r="E39" s="23" t="s">
        <v>51</v>
      </c>
      <c r="F39" s="82">
        <f>ROUND((SUM(BI121:BI124)),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1164</v>
      </c>
      <c r="F87" s="207"/>
      <c r="G87" s="207"/>
      <c r="H87" s="207"/>
      <c r="L87" s="28"/>
    </row>
    <row r="88" spans="2:12" s="1" customFormat="1" ht="12" customHeight="1">
      <c r="B88" s="28"/>
      <c r="C88" s="23" t="s">
        <v>138</v>
      </c>
      <c r="L88" s="28"/>
    </row>
    <row r="89" spans="2:12" s="1" customFormat="1" ht="16.5" customHeight="1">
      <c r="B89" s="28"/>
      <c r="E89" s="168" t="str">
        <f>E11</f>
        <v>PS02.02 - VRN</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J121</f>
        <v>0</v>
      </c>
      <c r="L98" s="28"/>
      <c r="AU98" s="13" t="s">
        <v>144</v>
      </c>
    </row>
    <row r="99" spans="2:47" s="8" customFormat="1" ht="24.95" customHeight="1">
      <c r="B99" s="104"/>
      <c r="D99" s="105" t="s">
        <v>1026</v>
      </c>
      <c r="E99" s="106"/>
      <c r="F99" s="106"/>
      <c r="G99" s="106"/>
      <c r="H99" s="106"/>
      <c r="I99" s="106"/>
      <c r="J99" s="107">
        <f>J122</f>
        <v>0</v>
      </c>
      <c r="L99" s="104"/>
    </row>
    <row r="100" spans="2:47" s="1" customFormat="1" ht="21.75" customHeight="1">
      <c r="B100" s="28"/>
      <c r="L100" s="28"/>
    </row>
    <row r="101" spans="2:47" s="1" customFormat="1" ht="6.95" customHeight="1">
      <c r="B101" s="40"/>
      <c r="C101" s="41"/>
      <c r="D101" s="41"/>
      <c r="E101" s="41"/>
      <c r="F101" s="41"/>
      <c r="G101" s="41"/>
      <c r="H101" s="41"/>
      <c r="I101" s="41"/>
      <c r="J101" s="41"/>
      <c r="K101" s="41"/>
      <c r="L101" s="28"/>
    </row>
    <row r="105" spans="2:47" s="1" customFormat="1" ht="6.95" customHeight="1">
      <c r="B105" s="42"/>
      <c r="C105" s="43"/>
      <c r="D105" s="43"/>
      <c r="E105" s="43"/>
      <c r="F105" s="43"/>
      <c r="G105" s="43"/>
      <c r="H105" s="43"/>
      <c r="I105" s="43"/>
      <c r="J105" s="43"/>
      <c r="K105" s="43"/>
      <c r="L105" s="28"/>
    </row>
    <row r="106" spans="2:47" s="1" customFormat="1" ht="24.95" customHeight="1">
      <c r="B106" s="28"/>
      <c r="C106" s="17" t="s">
        <v>154</v>
      </c>
      <c r="L106" s="28"/>
    </row>
    <row r="107" spans="2:47" s="1" customFormat="1" ht="6.95" customHeight="1">
      <c r="B107" s="28"/>
      <c r="L107" s="28"/>
    </row>
    <row r="108" spans="2:47" s="1" customFormat="1" ht="12" customHeight="1">
      <c r="B108" s="28"/>
      <c r="C108" s="23" t="s">
        <v>16</v>
      </c>
      <c r="L108" s="28"/>
    </row>
    <row r="109" spans="2:47" s="1" customFormat="1" ht="16.5" customHeight="1">
      <c r="B109" s="28"/>
      <c r="E109" s="205" t="str">
        <f>E7</f>
        <v>Oprava zabezpečovacího zařízení v žst. Podlešín</v>
      </c>
      <c r="F109" s="206"/>
      <c r="G109" s="206"/>
      <c r="H109" s="206"/>
      <c r="L109" s="28"/>
    </row>
    <row r="110" spans="2:47" ht="12" customHeight="1">
      <c r="B110" s="16"/>
      <c r="C110" s="23" t="s">
        <v>136</v>
      </c>
      <c r="L110" s="16"/>
    </row>
    <row r="111" spans="2:47" s="1" customFormat="1" ht="16.5" customHeight="1">
      <c r="B111" s="28"/>
      <c r="E111" s="205" t="s">
        <v>1164</v>
      </c>
      <c r="F111" s="207"/>
      <c r="G111" s="207"/>
      <c r="H111" s="207"/>
      <c r="L111" s="28"/>
    </row>
    <row r="112" spans="2:47" s="1" customFormat="1" ht="12" customHeight="1">
      <c r="B112" s="28"/>
      <c r="C112" s="23" t="s">
        <v>138</v>
      </c>
      <c r="L112" s="28"/>
    </row>
    <row r="113" spans="2:65" s="1" customFormat="1" ht="16.5" customHeight="1">
      <c r="B113" s="28"/>
      <c r="E113" s="168" t="str">
        <f>E11</f>
        <v>PS02.02 - VRN</v>
      </c>
      <c r="F113" s="207"/>
      <c r="G113" s="207"/>
      <c r="H113" s="207"/>
      <c r="L113" s="28"/>
    </row>
    <row r="114" spans="2:65" s="1" customFormat="1" ht="6.95" customHeight="1">
      <c r="B114" s="28"/>
      <c r="L114" s="28"/>
    </row>
    <row r="115" spans="2:65" s="1" customFormat="1" ht="12" customHeight="1">
      <c r="B115" s="28"/>
      <c r="C115" s="23" t="s">
        <v>22</v>
      </c>
      <c r="F115" s="21" t="str">
        <f>F14</f>
        <v xml:space="preserve"> žst. Podlešín</v>
      </c>
      <c r="I115" s="23" t="s">
        <v>24</v>
      </c>
      <c r="J115" s="48" t="str">
        <f>IF(J14="","",J14)</f>
        <v>2. 11. 2023</v>
      </c>
      <c r="L115" s="28"/>
    </row>
    <row r="116" spans="2:65" s="1" customFormat="1" ht="6.95" customHeight="1">
      <c r="B116" s="28"/>
      <c r="L116" s="28"/>
    </row>
    <row r="117" spans="2:65" s="1" customFormat="1" ht="15.2" customHeight="1">
      <c r="B117" s="28"/>
      <c r="C117" s="23" t="s">
        <v>28</v>
      </c>
      <c r="F117" s="21" t="str">
        <f>E17</f>
        <v>Jiří Kejkula, OŘ Praha</v>
      </c>
      <c r="I117" s="23" t="s">
        <v>34</v>
      </c>
      <c r="J117" s="26" t="str">
        <f>E23</f>
        <v>TMS Projekt s.r.o.</v>
      </c>
      <c r="L117" s="28"/>
    </row>
    <row r="118" spans="2:65" s="1" customFormat="1" ht="25.7" customHeight="1">
      <c r="B118" s="28"/>
      <c r="C118" s="23" t="s">
        <v>32</v>
      </c>
      <c r="F118" s="21" t="str">
        <f>IF(E20="","",E20)</f>
        <v>Vyplň údaj</v>
      </c>
      <c r="I118" s="23" t="s">
        <v>39</v>
      </c>
      <c r="J118" s="26" t="str">
        <f>E26</f>
        <v>Milan Bělehrad, OŘ Praha</v>
      </c>
      <c r="L118" s="28"/>
    </row>
    <row r="119" spans="2:65" s="1" customFormat="1" ht="10.35" customHeight="1">
      <c r="B119" s="28"/>
      <c r="L119" s="28"/>
    </row>
    <row r="120" spans="2:65" s="10" customFormat="1" ht="29.25" customHeight="1">
      <c r="B120" s="112"/>
      <c r="C120" s="113" t="s">
        <v>155</v>
      </c>
      <c r="D120" s="114" t="s">
        <v>67</v>
      </c>
      <c r="E120" s="114" t="s">
        <v>63</v>
      </c>
      <c r="F120" s="114" t="s">
        <v>64</v>
      </c>
      <c r="G120" s="114" t="s">
        <v>156</v>
      </c>
      <c r="H120" s="114" t="s">
        <v>157</v>
      </c>
      <c r="I120" s="114" t="s">
        <v>158</v>
      </c>
      <c r="J120" s="114" t="s">
        <v>142</v>
      </c>
      <c r="K120" s="115" t="s">
        <v>159</v>
      </c>
      <c r="L120" s="112"/>
      <c r="M120" s="55" t="s">
        <v>1</v>
      </c>
      <c r="N120" s="56" t="s">
        <v>46</v>
      </c>
      <c r="O120" s="56" t="s">
        <v>160</v>
      </c>
      <c r="P120" s="56" t="s">
        <v>161</v>
      </c>
      <c r="Q120" s="56" t="s">
        <v>162</v>
      </c>
      <c r="R120" s="56" t="s">
        <v>163</v>
      </c>
      <c r="S120" s="56" t="s">
        <v>164</v>
      </c>
      <c r="T120" s="57" t="s">
        <v>165</v>
      </c>
    </row>
    <row r="121" spans="2:65" s="1" customFormat="1" ht="22.9" customHeight="1">
      <c r="B121" s="28"/>
      <c r="C121" s="60" t="s">
        <v>166</v>
      </c>
      <c r="J121" s="116">
        <f>BK121</f>
        <v>0</v>
      </c>
      <c r="L121" s="28"/>
      <c r="M121" s="58"/>
      <c r="N121" s="49"/>
      <c r="O121" s="49"/>
      <c r="P121" s="117">
        <f>P122</f>
        <v>0</v>
      </c>
      <c r="Q121" s="49"/>
      <c r="R121" s="117">
        <f>R122</f>
        <v>0</v>
      </c>
      <c r="S121" s="49"/>
      <c r="T121" s="118">
        <f>T122</f>
        <v>0</v>
      </c>
      <c r="AT121" s="13" t="s">
        <v>81</v>
      </c>
      <c r="AU121" s="13" t="s">
        <v>144</v>
      </c>
      <c r="BK121" s="119">
        <f>BK122</f>
        <v>0</v>
      </c>
    </row>
    <row r="122" spans="2:65" s="11" customFormat="1" ht="25.9" customHeight="1">
      <c r="B122" s="120"/>
      <c r="D122" s="121" t="s">
        <v>81</v>
      </c>
      <c r="E122" s="122" t="s">
        <v>100</v>
      </c>
      <c r="F122" s="122" t="s">
        <v>1030</v>
      </c>
      <c r="I122" s="123"/>
      <c r="J122" s="124">
        <f>BK122</f>
        <v>0</v>
      </c>
      <c r="L122" s="120"/>
      <c r="M122" s="125"/>
      <c r="P122" s="126">
        <f>SUM(P123:P124)</f>
        <v>0</v>
      </c>
      <c r="R122" s="126">
        <f>SUM(R123:R124)</f>
        <v>0</v>
      </c>
      <c r="T122" s="127">
        <f>SUM(T123:T124)</f>
        <v>0</v>
      </c>
      <c r="AR122" s="121" t="s">
        <v>192</v>
      </c>
      <c r="AT122" s="128" t="s">
        <v>81</v>
      </c>
      <c r="AU122" s="128" t="s">
        <v>82</v>
      </c>
      <c r="AY122" s="121" t="s">
        <v>169</v>
      </c>
      <c r="BK122" s="129">
        <f>SUM(BK123:BK124)</f>
        <v>0</v>
      </c>
    </row>
    <row r="123" spans="2:65" s="1" customFormat="1" ht="78" customHeight="1">
      <c r="B123" s="28"/>
      <c r="C123" s="144" t="s">
        <v>21</v>
      </c>
      <c r="D123" s="144" t="s">
        <v>182</v>
      </c>
      <c r="E123" s="145" t="s">
        <v>1205</v>
      </c>
      <c r="F123" s="146" t="s">
        <v>1206</v>
      </c>
      <c r="G123" s="147" t="s">
        <v>1033</v>
      </c>
      <c r="H123" s="160"/>
      <c r="I123" s="149"/>
      <c r="J123" s="150">
        <f>ROUND(I123*H123,2)</f>
        <v>0</v>
      </c>
      <c r="K123" s="146" t="s">
        <v>174</v>
      </c>
      <c r="L123" s="28"/>
      <c r="M123" s="151" t="s">
        <v>1</v>
      </c>
      <c r="N123" s="152" t="s">
        <v>47</v>
      </c>
      <c r="P123" s="140">
        <f>O123*H123</f>
        <v>0</v>
      </c>
      <c r="Q123" s="140">
        <v>0</v>
      </c>
      <c r="R123" s="140">
        <f>Q123*H123</f>
        <v>0</v>
      </c>
      <c r="S123" s="140">
        <v>0</v>
      </c>
      <c r="T123" s="141">
        <f>S123*H123</f>
        <v>0</v>
      </c>
      <c r="AR123" s="142" t="s">
        <v>187</v>
      </c>
      <c r="AT123" s="142" t="s">
        <v>182</v>
      </c>
      <c r="AU123" s="142" t="s">
        <v>21</v>
      </c>
      <c r="AY123" s="13" t="s">
        <v>169</v>
      </c>
      <c r="BE123" s="143">
        <f>IF(N123="základní",J123,0)</f>
        <v>0</v>
      </c>
      <c r="BF123" s="143">
        <f>IF(N123="snížená",J123,0)</f>
        <v>0</v>
      </c>
      <c r="BG123" s="143">
        <f>IF(N123="zákl. přenesená",J123,0)</f>
        <v>0</v>
      </c>
      <c r="BH123" s="143">
        <f>IF(N123="sníž. přenesená",J123,0)</f>
        <v>0</v>
      </c>
      <c r="BI123" s="143">
        <f>IF(N123="nulová",J123,0)</f>
        <v>0</v>
      </c>
      <c r="BJ123" s="13" t="s">
        <v>21</v>
      </c>
      <c r="BK123" s="143">
        <f>ROUND(I123*H123,2)</f>
        <v>0</v>
      </c>
      <c r="BL123" s="13" t="s">
        <v>187</v>
      </c>
      <c r="BM123" s="142" t="s">
        <v>1207</v>
      </c>
    </row>
    <row r="124" spans="2:65" s="1" customFormat="1" ht="21.75" customHeight="1">
      <c r="B124" s="28"/>
      <c r="C124" s="144" t="s">
        <v>90</v>
      </c>
      <c r="D124" s="144" t="s">
        <v>182</v>
      </c>
      <c r="E124" s="145" t="s">
        <v>1047</v>
      </c>
      <c r="F124" s="146" t="s">
        <v>1048</v>
      </c>
      <c r="G124" s="147" t="s">
        <v>1033</v>
      </c>
      <c r="H124" s="160"/>
      <c r="I124" s="149"/>
      <c r="J124" s="150">
        <f>ROUND(I124*H124,2)</f>
        <v>0</v>
      </c>
      <c r="K124" s="146" t="s">
        <v>174</v>
      </c>
      <c r="L124" s="28"/>
      <c r="M124" s="155" t="s">
        <v>1</v>
      </c>
      <c r="N124" s="156" t="s">
        <v>47</v>
      </c>
      <c r="O124" s="157"/>
      <c r="P124" s="158">
        <f>O124*H124</f>
        <v>0</v>
      </c>
      <c r="Q124" s="158">
        <v>0</v>
      </c>
      <c r="R124" s="158">
        <f>Q124*H124</f>
        <v>0</v>
      </c>
      <c r="S124" s="158">
        <v>0</v>
      </c>
      <c r="T124" s="159">
        <f>S124*H124</f>
        <v>0</v>
      </c>
      <c r="AR124" s="142" t="s">
        <v>187</v>
      </c>
      <c r="AT124" s="142" t="s">
        <v>182</v>
      </c>
      <c r="AU124" s="142" t="s">
        <v>21</v>
      </c>
      <c r="AY124" s="13" t="s">
        <v>169</v>
      </c>
      <c r="BE124" s="143">
        <f>IF(N124="základní",J124,0)</f>
        <v>0</v>
      </c>
      <c r="BF124" s="143">
        <f>IF(N124="snížená",J124,0)</f>
        <v>0</v>
      </c>
      <c r="BG124" s="143">
        <f>IF(N124="zákl. přenesená",J124,0)</f>
        <v>0</v>
      </c>
      <c r="BH124" s="143">
        <f>IF(N124="sníž. přenesená",J124,0)</f>
        <v>0</v>
      </c>
      <c r="BI124" s="143">
        <f>IF(N124="nulová",J124,0)</f>
        <v>0</v>
      </c>
      <c r="BJ124" s="13" t="s">
        <v>21</v>
      </c>
      <c r="BK124" s="143">
        <f>ROUND(I124*H124,2)</f>
        <v>0</v>
      </c>
      <c r="BL124" s="13" t="s">
        <v>187</v>
      </c>
      <c r="BM124" s="142" t="s">
        <v>1208</v>
      </c>
    </row>
    <row r="125" spans="2:65" s="1" customFormat="1" ht="6.95" customHeight="1">
      <c r="B125" s="40"/>
      <c r="C125" s="41"/>
      <c r="D125" s="41"/>
      <c r="E125" s="41"/>
      <c r="F125" s="41"/>
      <c r="G125" s="41"/>
      <c r="H125" s="41"/>
      <c r="I125" s="41"/>
      <c r="J125" s="41"/>
      <c r="K125" s="41"/>
      <c r="L125" s="28"/>
    </row>
  </sheetData>
  <sheetProtection algorithmName="SHA-512" hashValue="7X3702TJos/yDLmfU7snVMYTp3hGH+3b2sm68fbAwd0EfOaUHd6qWF96Hu2fhFwlzXbxWc0AjKcMjkXM/ZjDtA==" saltValue="nMby1dKtN/RQOCRtx7U1k/2sVijFnwtUnktAiOrlQcFpQamH2LeGTwTh19W6gBsI/JaBtZ17nSrsiZgtcog+WQ==" spinCount="100000" sheet="1" objects="1" scenarios="1" formatColumns="0" formatRows="0" autoFilter="0"/>
  <autoFilter ref="C120:K124" xr:uid="{00000000-0009-0000-0000-000006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43"/>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116</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1209</v>
      </c>
      <c r="F9" s="207"/>
      <c r="G9" s="207"/>
      <c r="H9" s="207"/>
      <c r="L9" s="28"/>
    </row>
    <row r="10" spans="2:46" s="1" customFormat="1" ht="12" customHeight="1">
      <c r="B10" s="28"/>
      <c r="D10" s="23" t="s">
        <v>138</v>
      </c>
      <c r="L10" s="28"/>
    </row>
    <row r="11" spans="2:46" s="1" customFormat="1" ht="16.5" customHeight="1">
      <c r="B11" s="28"/>
      <c r="E11" s="168" t="s">
        <v>1210</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ROUND(J124,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ROUND((SUM(BE124:BE242)),  2)</f>
        <v>0</v>
      </c>
      <c r="I35" s="92">
        <v>0.21</v>
      </c>
      <c r="J35" s="82">
        <f>ROUND(((SUM(BE124:BE242))*I35),  2)</f>
        <v>0</v>
      </c>
      <c r="L35" s="28"/>
    </row>
    <row r="36" spans="2:12" s="1" customFormat="1" ht="14.45" customHeight="1">
      <c r="B36" s="28"/>
      <c r="E36" s="23" t="s">
        <v>48</v>
      </c>
      <c r="F36" s="82">
        <f>ROUND((SUM(BF124:BF242)),  2)</f>
        <v>0</v>
      </c>
      <c r="I36" s="92">
        <v>0.15</v>
      </c>
      <c r="J36" s="82">
        <f>ROUND(((SUM(BF124:BF242))*I36),  2)</f>
        <v>0</v>
      </c>
      <c r="L36" s="28"/>
    </row>
    <row r="37" spans="2:12" s="1" customFormat="1" ht="14.45" hidden="1" customHeight="1">
      <c r="B37" s="28"/>
      <c r="E37" s="23" t="s">
        <v>49</v>
      </c>
      <c r="F37" s="82">
        <f>ROUND((SUM(BG124:BG242)),  2)</f>
        <v>0</v>
      </c>
      <c r="I37" s="92">
        <v>0.21</v>
      </c>
      <c r="J37" s="82">
        <f>0</f>
        <v>0</v>
      </c>
      <c r="L37" s="28"/>
    </row>
    <row r="38" spans="2:12" s="1" customFormat="1" ht="14.45" hidden="1" customHeight="1">
      <c r="B38" s="28"/>
      <c r="E38" s="23" t="s">
        <v>50</v>
      </c>
      <c r="F38" s="82">
        <f>ROUND((SUM(BH124:BH242)),  2)</f>
        <v>0</v>
      </c>
      <c r="I38" s="92">
        <v>0.15</v>
      </c>
      <c r="J38" s="82">
        <f>0</f>
        <v>0</v>
      </c>
      <c r="L38" s="28"/>
    </row>
    <row r="39" spans="2:12" s="1" customFormat="1" ht="14.45" hidden="1" customHeight="1">
      <c r="B39" s="28"/>
      <c r="E39" s="23" t="s">
        <v>51</v>
      </c>
      <c r="F39" s="82">
        <f>ROUND((SUM(BI124:BI242)),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1209</v>
      </c>
      <c r="F87" s="207"/>
      <c r="G87" s="207"/>
      <c r="H87" s="207"/>
      <c r="L87" s="28"/>
    </row>
    <row r="88" spans="2:12" s="1" customFormat="1" ht="12" customHeight="1">
      <c r="B88" s="28"/>
      <c r="C88" s="23" t="s">
        <v>138</v>
      </c>
      <c r="L88" s="28"/>
    </row>
    <row r="89" spans="2:12" s="1" customFormat="1" ht="16.5" customHeight="1">
      <c r="B89" s="28"/>
      <c r="E89" s="168" t="str">
        <f>E11</f>
        <v>SO01.01 - technologická část</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J124</f>
        <v>0</v>
      </c>
      <c r="L98" s="28"/>
      <c r="AU98" s="13" t="s">
        <v>144</v>
      </c>
    </row>
    <row r="99" spans="2:47" s="8" customFormat="1" ht="24.95" customHeight="1">
      <c r="B99" s="104"/>
      <c r="D99" s="105" t="s">
        <v>1211</v>
      </c>
      <c r="E99" s="106"/>
      <c r="F99" s="106"/>
      <c r="G99" s="106"/>
      <c r="H99" s="106"/>
      <c r="I99" s="106"/>
      <c r="J99" s="107">
        <f>J125</f>
        <v>0</v>
      </c>
      <c r="L99" s="104"/>
    </row>
    <row r="100" spans="2:47" s="9" customFormat="1" ht="19.899999999999999" customHeight="1">
      <c r="B100" s="108"/>
      <c r="D100" s="109" t="s">
        <v>1212</v>
      </c>
      <c r="E100" s="110"/>
      <c r="F100" s="110"/>
      <c r="G100" s="110"/>
      <c r="H100" s="110"/>
      <c r="I100" s="110"/>
      <c r="J100" s="111">
        <f>J126</f>
        <v>0</v>
      </c>
      <c r="L100" s="108"/>
    </row>
    <row r="101" spans="2:47" s="9" customFormat="1" ht="19.899999999999999" customHeight="1">
      <c r="B101" s="108"/>
      <c r="D101" s="109" t="s">
        <v>1213</v>
      </c>
      <c r="E101" s="110"/>
      <c r="F101" s="110"/>
      <c r="G101" s="110"/>
      <c r="H101" s="110"/>
      <c r="I101" s="110"/>
      <c r="J101" s="111">
        <f>J170</f>
        <v>0</v>
      </c>
      <c r="L101" s="108"/>
    </row>
    <row r="102" spans="2:47" s="9" customFormat="1" ht="19.899999999999999" customHeight="1">
      <c r="B102" s="108"/>
      <c r="D102" s="109" t="s">
        <v>1214</v>
      </c>
      <c r="E102" s="110"/>
      <c r="F102" s="110"/>
      <c r="G102" s="110"/>
      <c r="H102" s="110"/>
      <c r="I102" s="110"/>
      <c r="J102" s="111">
        <f>J187</f>
        <v>0</v>
      </c>
      <c r="L102" s="108"/>
    </row>
    <row r="103" spans="2:47" s="1" customFormat="1" ht="21.75" customHeight="1">
      <c r="B103" s="28"/>
      <c r="L103" s="28"/>
    </row>
    <row r="104" spans="2:47" s="1" customFormat="1" ht="6.95" customHeight="1">
      <c r="B104" s="40"/>
      <c r="C104" s="41"/>
      <c r="D104" s="41"/>
      <c r="E104" s="41"/>
      <c r="F104" s="41"/>
      <c r="G104" s="41"/>
      <c r="H104" s="41"/>
      <c r="I104" s="41"/>
      <c r="J104" s="41"/>
      <c r="K104" s="41"/>
      <c r="L104" s="28"/>
    </row>
    <row r="108" spans="2:47" s="1" customFormat="1" ht="6.95" customHeight="1">
      <c r="B108" s="42"/>
      <c r="C108" s="43"/>
      <c r="D108" s="43"/>
      <c r="E108" s="43"/>
      <c r="F108" s="43"/>
      <c r="G108" s="43"/>
      <c r="H108" s="43"/>
      <c r="I108" s="43"/>
      <c r="J108" s="43"/>
      <c r="K108" s="43"/>
      <c r="L108" s="28"/>
    </row>
    <row r="109" spans="2:47" s="1" customFormat="1" ht="24.95" customHeight="1">
      <c r="B109" s="28"/>
      <c r="C109" s="17" t="s">
        <v>154</v>
      </c>
      <c r="L109" s="28"/>
    </row>
    <row r="110" spans="2:47" s="1" customFormat="1" ht="6.95" customHeight="1">
      <c r="B110" s="28"/>
      <c r="L110" s="28"/>
    </row>
    <row r="111" spans="2:47" s="1" customFormat="1" ht="12" customHeight="1">
      <c r="B111" s="28"/>
      <c r="C111" s="23" t="s">
        <v>16</v>
      </c>
      <c r="L111" s="28"/>
    </row>
    <row r="112" spans="2:47" s="1" customFormat="1" ht="16.5" customHeight="1">
      <c r="B112" s="28"/>
      <c r="E112" s="205" t="str">
        <f>E7</f>
        <v>Oprava zabezpečovacího zařízení v žst. Podlešín</v>
      </c>
      <c r="F112" s="206"/>
      <c r="G112" s="206"/>
      <c r="H112" s="206"/>
      <c r="L112" s="28"/>
    </row>
    <row r="113" spans="2:65" ht="12" customHeight="1">
      <c r="B113" s="16"/>
      <c r="C113" s="23" t="s">
        <v>136</v>
      </c>
      <c r="L113" s="16"/>
    </row>
    <row r="114" spans="2:65" s="1" customFormat="1" ht="16.5" customHeight="1">
      <c r="B114" s="28"/>
      <c r="E114" s="205" t="s">
        <v>1209</v>
      </c>
      <c r="F114" s="207"/>
      <c r="G114" s="207"/>
      <c r="H114" s="207"/>
      <c r="L114" s="28"/>
    </row>
    <row r="115" spans="2:65" s="1" customFormat="1" ht="12" customHeight="1">
      <c r="B115" s="28"/>
      <c r="C115" s="23" t="s">
        <v>138</v>
      </c>
      <c r="L115" s="28"/>
    </row>
    <row r="116" spans="2:65" s="1" customFormat="1" ht="16.5" customHeight="1">
      <c r="B116" s="28"/>
      <c r="E116" s="168" t="str">
        <f>E11</f>
        <v>SO01.01 - technologická část</v>
      </c>
      <c r="F116" s="207"/>
      <c r="G116" s="207"/>
      <c r="H116" s="207"/>
      <c r="L116" s="28"/>
    </row>
    <row r="117" spans="2:65" s="1" customFormat="1" ht="6.95" customHeight="1">
      <c r="B117" s="28"/>
      <c r="L117" s="28"/>
    </row>
    <row r="118" spans="2:65" s="1" customFormat="1" ht="12" customHeight="1">
      <c r="B118" s="28"/>
      <c r="C118" s="23" t="s">
        <v>22</v>
      </c>
      <c r="F118" s="21" t="str">
        <f>F14</f>
        <v xml:space="preserve"> žst. Podlešín</v>
      </c>
      <c r="I118" s="23" t="s">
        <v>24</v>
      </c>
      <c r="J118" s="48" t="str">
        <f>IF(J14="","",J14)</f>
        <v>2. 11. 2023</v>
      </c>
      <c r="L118" s="28"/>
    </row>
    <row r="119" spans="2:65" s="1" customFormat="1" ht="6.95" customHeight="1">
      <c r="B119" s="28"/>
      <c r="L119" s="28"/>
    </row>
    <row r="120" spans="2:65" s="1" customFormat="1" ht="15.2" customHeight="1">
      <c r="B120" s="28"/>
      <c r="C120" s="23" t="s">
        <v>28</v>
      </c>
      <c r="F120" s="21" t="str">
        <f>E17</f>
        <v>Jiří Kejkula, OŘ Praha</v>
      </c>
      <c r="I120" s="23" t="s">
        <v>34</v>
      </c>
      <c r="J120" s="26" t="str">
        <f>E23</f>
        <v>TMS Projekt s.r.o.</v>
      </c>
      <c r="L120" s="28"/>
    </row>
    <row r="121" spans="2:65" s="1" customFormat="1" ht="25.7" customHeight="1">
      <c r="B121" s="28"/>
      <c r="C121" s="23" t="s">
        <v>32</v>
      </c>
      <c r="F121" s="21" t="str">
        <f>IF(E20="","",E20)</f>
        <v>Vyplň údaj</v>
      </c>
      <c r="I121" s="23" t="s">
        <v>39</v>
      </c>
      <c r="J121" s="26" t="str">
        <f>E26</f>
        <v>Milan Bělehrad, OŘ Praha</v>
      </c>
      <c r="L121" s="28"/>
    </row>
    <row r="122" spans="2:65" s="1" customFormat="1" ht="10.35" customHeight="1">
      <c r="B122" s="28"/>
      <c r="L122" s="28"/>
    </row>
    <row r="123" spans="2:65" s="10" customFormat="1" ht="29.25" customHeight="1">
      <c r="B123" s="112"/>
      <c r="C123" s="113" t="s">
        <v>155</v>
      </c>
      <c r="D123" s="114" t="s">
        <v>67</v>
      </c>
      <c r="E123" s="114" t="s">
        <v>63</v>
      </c>
      <c r="F123" s="114" t="s">
        <v>64</v>
      </c>
      <c r="G123" s="114" t="s">
        <v>156</v>
      </c>
      <c r="H123" s="114" t="s">
        <v>157</v>
      </c>
      <c r="I123" s="114" t="s">
        <v>158</v>
      </c>
      <c r="J123" s="114" t="s">
        <v>142</v>
      </c>
      <c r="K123" s="115" t="s">
        <v>159</v>
      </c>
      <c r="L123" s="112"/>
      <c r="M123" s="55" t="s">
        <v>1</v>
      </c>
      <c r="N123" s="56" t="s">
        <v>46</v>
      </c>
      <c r="O123" s="56" t="s">
        <v>160</v>
      </c>
      <c r="P123" s="56" t="s">
        <v>161</v>
      </c>
      <c r="Q123" s="56" t="s">
        <v>162</v>
      </c>
      <c r="R123" s="56" t="s">
        <v>163</v>
      </c>
      <c r="S123" s="56" t="s">
        <v>164</v>
      </c>
      <c r="T123" s="57" t="s">
        <v>165</v>
      </c>
    </row>
    <row r="124" spans="2:65" s="1" customFormat="1" ht="22.9" customHeight="1">
      <c r="B124" s="28"/>
      <c r="C124" s="60" t="s">
        <v>166</v>
      </c>
      <c r="J124" s="116">
        <f>BK124</f>
        <v>0</v>
      </c>
      <c r="L124" s="28"/>
      <c r="M124" s="58"/>
      <c r="N124" s="49"/>
      <c r="O124" s="49"/>
      <c r="P124" s="117">
        <f>P125</f>
        <v>0</v>
      </c>
      <c r="Q124" s="49"/>
      <c r="R124" s="117">
        <f>R125</f>
        <v>3.4950000000000002E-2</v>
      </c>
      <c r="S124" s="49"/>
      <c r="T124" s="118">
        <f>T125</f>
        <v>0</v>
      </c>
      <c r="AT124" s="13" t="s">
        <v>81</v>
      </c>
      <c r="AU124" s="13" t="s">
        <v>144</v>
      </c>
      <c r="BK124" s="119">
        <f>BK125</f>
        <v>0</v>
      </c>
    </row>
    <row r="125" spans="2:65" s="11" customFormat="1" ht="25.9" customHeight="1">
      <c r="B125" s="120"/>
      <c r="D125" s="121" t="s">
        <v>81</v>
      </c>
      <c r="E125" s="122" t="s">
        <v>998</v>
      </c>
      <c r="F125" s="122" t="s">
        <v>1215</v>
      </c>
      <c r="I125" s="123"/>
      <c r="J125" s="124">
        <f>BK125</f>
        <v>0</v>
      </c>
      <c r="L125" s="120"/>
      <c r="M125" s="125"/>
      <c r="P125" s="126">
        <f>P126+P170+P187</f>
        <v>0</v>
      </c>
      <c r="R125" s="126">
        <f>R126+R170+R187</f>
        <v>3.4950000000000002E-2</v>
      </c>
      <c r="T125" s="127">
        <f>T126+T170+T187</f>
        <v>0</v>
      </c>
      <c r="AR125" s="121" t="s">
        <v>21</v>
      </c>
      <c r="AT125" s="128" t="s">
        <v>81</v>
      </c>
      <c r="AU125" s="128" t="s">
        <v>82</v>
      </c>
      <c r="AY125" s="121" t="s">
        <v>169</v>
      </c>
      <c r="BK125" s="129">
        <f>BK126+BK170+BK187</f>
        <v>0</v>
      </c>
    </row>
    <row r="126" spans="2:65" s="11" customFormat="1" ht="22.9" customHeight="1">
      <c r="B126" s="120"/>
      <c r="D126" s="121" t="s">
        <v>81</v>
      </c>
      <c r="E126" s="153" t="s">
        <v>167</v>
      </c>
      <c r="F126" s="153" t="s">
        <v>1216</v>
      </c>
      <c r="I126" s="123"/>
      <c r="J126" s="154">
        <f>BK126</f>
        <v>0</v>
      </c>
      <c r="L126" s="120"/>
      <c r="M126" s="125"/>
      <c r="P126" s="126">
        <f>SUM(P127:P169)</f>
        <v>0</v>
      </c>
      <c r="R126" s="126">
        <f>SUM(R127:R169)</f>
        <v>0</v>
      </c>
      <c r="T126" s="127">
        <f>SUM(T127:T169)</f>
        <v>0</v>
      </c>
      <c r="AR126" s="121" t="s">
        <v>21</v>
      </c>
      <c r="AT126" s="128" t="s">
        <v>81</v>
      </c>
      <c r="AU126" s="128" t="s">
        <v>21</v>
      </c>
      <c r="AY126" s="121" t="s">
        <v>169</v>
      </c>
      <c r="BK126" s="129">
        <f>SUM(BK127:BK169)</f>
        <v>0</v>
      </c>
    </row>
    <row r="127" spans="2:65" s="1" customFormat="1" ht="24.2" customHeight="1">
      <c r="B127" s="28"/>
      <c r="C127" s="130" t="s">
        <v>21</v>
      </c>
      <c r="D127" s="130" t="s">
        <v>170</v>
      </c>
      <c r="E127" s="131" t="s">
        <v>1217</v>
      </c>
      <c r="F127" s="132" t="s">
        <v>1218</v>
      </c>
      <c r="G127" s="133" t="s">
        <v>390</v>
      </c>
      <c r="H127" s="134">
        <v>95</v>
      </c>
      <c r="I127" s="135"/>
      <c r="J127" s="136">
        <f t="shared" ref="J127:J169" si="0">ROUND(I127*H127,2)</f>
        <v>0</v>
      </c>
      <c r="K127" s="132" t="s">
        <v>174</v>
      </c>
      <c r="L127" s="137"/>
      <c r="M127" s="138" t="s">
        <v>1</v>
      </c>
      <c r="N127" s="139" t="s">
        <v>47</v>
      </c>
      <c r="P127" s="140">
        <f t="shared" ref="P127:P169" si="1">O127*H127</f>
        <v>0</v>
      </c>
      <c r="Q127" s="140">
        <v>0</v>
      </c>
      <c r="R127" s="140">
        <f t="shared" ref="R127:R169" si="2">Q127*H127</f>
        <v>0</v>
      </c>
      <c r="S127" s="140">
        <v>0</v>
      </c>
      <c r="T127" s="141">
        <f t="shared" ref="T127:T169" si="3">S127*H127</f>
        <v>0</v>
      </c>
      <c r="AR127" s="142" t="s">
        <v>190</v>
      </c>
      <c r="AT127" s="142" t="s">
        <v>170</v>
      </c>
      <c r="AU127" s="142" t="s">
        <v>90</v>
      </c>
      <c r="AY127" s="13" t="s">
        <v>169</v>
      </c>
      <c r="BE127" s="143">
        <f t="shared" ref="BE127:BE169" si="4">IF(N127="základní",J127,0)</f>
        <v>0</v>
      </c>
      <c r="BF127" s="143">
        <f t="shared" ref="BF127:BF169" si="5">IF(N127="snížená",J127,0)</f>
        <v>0</v>
      </c>
      <c r="BG127" s="143">
        <f t="shared" ref="BG127:BG169" si="6">IF(N127="zákl. přenesená",J127,0)</f>
        <v>0</v>
      </c>
      <c r="BH127" s="143">
        <f t="shared" ref="BH127:BH169" si="7">IF(N127="sníž. přenesená",J127,0)</f>
        <v>0</v>
      </c>
      <c r="BI127" s="143">
        <f t="shared" ref="BI127:BI169" si="8">IF(N127="nulová",J127,0)</f>
        <v>0</v>
      </c>
      <c r="BJ127" s="13" t="s">
        <v>21</v>
      </c>
      <c r="BK127" s="143">
        <f t="shared" ref="BK127:BK169" si="9">ROUND(I127*H127,2)</f>
        <v>0</v>
      </c>
      <c r="BL127" s="13" t="s">
        <v>190</v>
      </c>
      <c r="BM127" s="142" t="s">
        <v>1219</v>
      </c>
    </row>
    <row r="128" spans="2:65" s="1" customFormat="1" ht="33" customHeight="1">
      <c r="B128" s="28"/>
      <c r="C128" s="130" t="s">
        <v>90</v>
      </c>
      <c r="D128" s="130" t="s">
        <v>170</v>
      </c>
      <c r="E128" s="131" t="s">
        <v>1220</v>
      </c>
      <c r="F128" s="132" t="s">
        <v>1221</v>
      </c>
      <c r="G128" s="133" t="s">
        <v>390</v>
      </c>
      <c r="H128" s="134">
        <v>10</v>
      </c>
      <c r="I128" s="135"/>
      <c r="J128" s="136">
        <f t="shared" si="0"/>
        <v>0</v>
      </c>
      <c r="K128" s="132" t="s">
        <v>174</v>
      </c>
      <c r="L128" s="137"/>
      <c r="M128" s="138" t="s">
        <v>1</v>
      </c>
      <c r="N128" s="139" t="s">
        <v>47</v>
      </c>
      <c r="P128" s="140">
        <f t="shared" si="1"/>
        <v>0</v>
      </c>
      <c r="Q128" s="140">
        <v>0</v>
      </c>
      <c r="R128" s="140">
        <f t="shared" si="2"/>
        <v>0</v>
      </c>
      <c r="S128" s="140">
        <v>0</v>
      </c>
      <c r="T128" s="141">
        <f t="shared" si="3"/>
        <v>0</v>
      </c>
      <c r="AR128" s="142" t="s">
        <v>190</v>
      </c>
      <c r="AT128" s="142" t="s">
        <v>170</v>
      </c>
      <c r="AU128" s="142" t="s">
        <v>90</v>
      </c>
      <c r="AY128" s="13" t="s">
        <v>169</v>
      </c>
      <c r="BE128" s="143">
        <f t="shared" si="4"/>
        <v>0</v>
      </c>
      <c r="BF128" s="143">
        <f t="shared" si="5"/>
        <v>0</v>
      </c>
      <c r="BG128" s="143">
        <f t="shared" si="6"/>
        <v>0</v>
      </c>
      <c r="BH128" s="143">
        <f t="shared" si="7"/>
        <v>0</v>
      </c>
      <c r="BI128" s="143">
        <f t="shared" si="8"/>
        <v>0</v>
      </c>
      <c r="BJ128" s="13" t="s">
        <v>21</v>
      </c>
      <c r="BK128" s="143">
        <f t="shared" si="9"/>
        <v>0</v>
      </c>
      <c r="BL128" s="13" t="s">
        <v>190</v>
      </c>
      <c r="BM128" s="142" t="s">
        <v>1222</v>
      </c>
    </row>
    <row r="129" spans="2:65" s="1" customFormat="1" ht="24.2" customHeight="1">
      <c r="B129" s="28"/>
      <c r="C129" s="130" t="s">
        <v>181</v>
      </c>
      <c r="D129" s="130" t="s">
        <v>170</v>
      </c>
      <c r="E129" s="131" t="s">
        <v>1223</v>
      </c>
      <c r="F129" s="132" t="s">
        <v>1224</v>
      </c>
      <c r="G129" s="133" t="s">
        <v>390</v>
      </c>
      <c r="H129" s="134">
        <v>10</v>
      </c>
      <c r="I129" s="135"/>
      <c r="J129" s="136">
        <f t="shared" si="0"/>
        <v>0</v>
      </c>
      <c r="K129" s="132" t="s">
        <v>174</v>
      </c>
      <c r="L129" s="137"/>
      <c r="M129" s="138" t="s">
        <v>1</v>
      </c>
      <c r="N129" s="139" t="s">
        <v>47</v>
      </c>
      <c r="P129" s="140">
        <f t="shared" si="1"/>
        <v>0</v>
      </c>
      <c r="Q129" s="140">
        <v>0</v>
      </c>
      <c r="R129" s="140">
        <f t="shared" si="2"/>
        <v>0</v>
      </c>
      <c r="S129" s="140">
        <v>0</v>
      </c>
      <c r="T129" s="141">
        <f t="shared" si="3"/>
        <v>0</v>
      </c>
      <c r="AR129" s="142" t="s">
        <v>190</v>
      </c>
      <c r="AT129" s="142" t="s">
        <v>170</v>
      </c>
      <c r="AU129" s="142" t="s">
        <v>90</v>
      </c>
      <c r="AY129" s="13" t="s">
        <v>169</v>
      </c>
      <c r="BE129" s="143">
        <f t="shared" si="4"/>
        <v>0</v>
      </c>
      <c r="BF129" s="143">
        <f t="shared" si="5"/>
        <v>0</v>
      </c>
      <c r="BG129" s="143">
        <f t="shared" si="6"/>
        <v>0</v>
      </c>
      <c r="BH129" s="143">
        <f t="shared" si="7"/>
        <v>0</v>
      </c>
      <c r="BI129" s="143">
        <f t="shared" si="8"/>
        <v>0</v>
      </c>
      <c r="BJ129" s="13" t="s">
        <v>21</v>
      </c>
      <c r="BK129" s="143">
        <f t="shared" si="9"/>
        <v>0</v>
      </c>
      <c r="BL129" s="13" t="s">
        <v>190</v>
      </c>
      <c r="BM129" s="142" t="s">
        <v>1225</v>
      </c>
    </row>
    <row r="130" spans="2:65" s="1" customFormat="1" ht="49.15" customHeight="1">
      <c r="B130" s="28"/>
      <c r="C130" s="144" t="s">
        <v>187</v>
      </c>
      <c r="D130" s="144" t="s">
        <v>182</v>
      </c>
      <c r="E130" s="145" t="s">
        <v>1226</v>
      </c>
      <c r="F130" s="146" t="s">
        <v>1227</v>
      </c>
      <c r="G130" s="147" t="s">
        <v>390</v>
      </c>
      <c r="H130" s="148">
        <v>30</v>
      </c>
      <c r="I130" s="149"/>
      <c r="J130" s="150">
        <f t="shared" si="0"/>
        <v>0</v>
      </c>
      <c r="K130" s="146" t="s">
        <v>174</v>
      </c>
      <c r="L130" s="28"/>
      <c r="M130" s="151" t="s">
        <v>1</v>
      </c>
      <c r="N130" s="152" t="s">
        <v>47</v>
      </c>
      <c r="P130" s="140">
        <f t="shared" si="1"/>
        <v>0</v>
      </c>
      <c r="Q130" s="140">
        <v>0</v>
      </c>
      <c r="R130" s="140">
        <f t="shared" si="2"/>
        <v>0</v>
      </c>
      <c r="S130" s="140">
        <v>0</v>
      </c>
      <c r="T130" s="141">
        <f t="shared" si="3"/>
        <v>0</v>
      </c>
      <c r="AR130" s="142" t="s">
        <v>185</v>
      </c>
      <c r="AT130" s="142" t="s">
        <v>182</v>
      </c>
      <c r="AU130" s="142" t="s">
        <v>90</v>
      </c>
      <c r="AY130" s="13" t="s">
        <v>169</v>
      </c>
      <c r="BE130" s="143">
        <f t="shared" si="4"/>
        <v>0</v>
      </c>
      <c r="BF130" s="143">
        <f t="shared" si="5"/>
        <v>0</v>
      </c>
      <c r="BG130" s="143">
        <f t="shared" si="6"/>
        <v>0</v>
      </c>
      <c r="BH130" s="143">
        <f t="shared" si="7"/>
        <v>0</v>
      </c>
      <c r="BI130" s="143">
        <f t="shared" si="8"/>
        <v>0</v>
      </c>
      <c r="BJ130" s="13" t="s">
        <v>21</v>
      </c>
      <c r="BK130" s="143">
        <f t="shared" si="9"/>
        <v>0</v>
      </c>
      <c r="BL130" s="13" t="s">
        <v>185</v>
      </c>
      <c r="BM130" s="142" t="s">
        <v>1228</v>
      </c>
    </row>
    <row r="131" spans="2:65" s="1" customFormat="1" ht="24.2" customHeight="1">
      <c r="B131" s="28"/>
      <c r="C131" s="130" t="s">
        <v>192</v>
      </c>
      <c r="D131" s="130" t="s">
        <v>170</v>
      </c>
      <c r="E131" s="131" t="s">
        <v>1229</v>
      </c>
      <c r="F131" s="132" t="s">
        <v>1230</v>
      </c>
      <c r="G131" s="133" t="s">
        <v>390</v>
      </c>
      <c r="H131" s="134">
        <v>30</v>
      </c>
      <c r="I131" s="135"/>
      <c r="J131" s="136">
        <f t="shared" si="0"/>
        <v>0</v>
      </c>
      <c r="K131" s="132" t="s">
        <v>174</v>
      </c>
      <c r="L131" s="137"/>
      <c r="M131" s="138" t="s">
        <v>1</v>
      </c>
      <c r="N131" s="139" t="s">
        <v>47</v>
      </c>
      <c r="P131" s="140">
        <f t="shared" si="1"/>
        <v>0</v>
      </c>
      <c r="Q131" s="140">
        <v>0</v>
      </c>
      <c r="R131" s="140">
        <f t="shared" si="2"/>
        <v>0</v>
      </c>
      <c r="S131" s="140">
        <v>0</v>
      </c>
      <c r="T131" s="141">
        <f t="shared" si="3"/>
        <v>0</v>
      </c>
      <c r="AR131" s="142" t="s">
        <v>190</v>
      </c>
      <c r="AT131" s="142" t="s">
        <v>170</v>
      </c>
      <c r="AU131" s="142" t="s">
        <v>90</v>
      </c>
      <c r="AY131" s="13" t="s">
        <v>169</v>
      </c>
      <c r="BE131" s="143">
        <f t="shared" si="4"/>
        <v>0</v>
      </c>
      <c r="BF131" s="143">
        <f t="shared" si="5"/>
        <v>0</v>
      </c>
      <c r="BG131" s="143">
        <f t="shared" si="6"/>
        <v>0</v>
      </c>
      <c r="BH131" s="143">
        <f t="shared" si="7"/>
        <v>0</v>
      </c>
      <c r="BI131" s="143">
        <f t="shared" si="8"/>
        <v>0</v>
      </c>
      <c r="BJ131" s="13" t="s">
        <v>21</v>
      </c>
      <c r="BK131" s="143">
        <f t="shared" si="9"/>
        <v>0</v>
      </c>
      <c r="BL131" s="13" t="s">
        <v>190</v>
      </c>
      <c r="BM131" s="142" t="s">
        <v>1231</v>
      </c>
    </row>
    <row r="132" spans="2:65" s="1" customFormat="1" ht="55.5" customHeight="1">
      <c r="B132" s="28"/>
      <c r="C132" s="144" t="s">
        <v>196</v>
      </c>
      <c r="D132" s="144" t="s">
        <v>182</v>
      </c>
      <c r="E132" s="145" t="s">
        <v>1232</v>
      </c>
      <c r="F132" s="146" t="s">
        <v>1233</v>
      </c>
      <c r="G132" s="147" t="s">
        <v>390</v>
      </c>
      <c r="H132" s="148">
        <v>20</v>
      </c>
      <c r="I132" s="149"/>
      <c r="J132" s="150">
        <f t="shared" si="0"/>
        <v>0</v>
      </c>
      <c r="K132" s="146" t="s">
        <v>174</v>
      </c>
      <c r="L132" s="28"/>
      <c r="M132" s="151" t="s">
        <v>1</v>
      </c>
      <c r="N132" s="152" t="s">
        <v>47</v>
      </c>
      <c r="P132" s="140">
        <f t="shared" si="1"/>
        <v>0</v>
      </c>
      <c r="Q132" s="140">
        <v>0</v>
      </c>
      <c r="R132" s="140">
        <f t="shared" si="2"/>
        <v>0</v>
      </c>
      <c r="S132" s="140">
        <v>0</v>
      </c>
      <c r="T132" s="141">
        <f t="shared" si="3"/>
        <v>0</v>
      </c>
      <c r="AR132" s="142" t="s">
        <v>185</v>
      </c>
      <c r="AT132" s="142" t="s">
        <v>182</v>
      </c>
      <c r="AU132" s="142" t="s">
        <v>90</v>
      </c>
      <c r="AY132" s="13" t="s">
        <v>169</v>
      </c>
      <c r="BE132" s="143">
        <f t="shared" si="4"/>
        <v>0</v>
      </c>
      <c r="BF132" s="143">
        <f t="shared" si="5"/>
        <v>0</v>
      </c>
      <c r="BG132" s="143">
        <f t="shared" si="6"/>
        <v>0</v>
      </c>
      <c r="BH132" s="143">
        <f t="shared" si="7"/>
        <v>0</v>
      </c>
      <c r="BI132" s="143">
        <f t="shared" si="8"/>
        <v>0</v>
      </c>
      <c r="BJ132" s="13" t="s">
        <v>21</v>
      </c>
      <c r="BK132" s="143">
        <f t="shared" si="9"/>
        <v>0</v>
      </c>
      <c r="BL132" s="13" t="s">
        <v>185</v>
      </c>
      <c r="BM132" s="142" t="s">
        <v>1234</v>
      </c>
    </row>
    <row r="133" spans="2:65" s="1" customFormat="1" ht="24.2" customHeight="1">
      <c r="B133" s="28"/>
      <c r="C133" s="130" t="s">
        <v>200</v>
      </c>
      <c r="D133" s="130" t="s">
        <v>170</v>
      </c>
      <c r="E133" s="131" t="s">
        <v>1235</v>
      </c>
      <c r="F133" s="132" t="s">
        <v>1236</v>
      </c>
      <c r="G133" s="133" t="s">
        <v>173</v>
      </c>
      <c r="H133" s="134">
        <v>30</v>
      </c>
      <c r="I133" s="135"/>
      <c r="J133" s="136">
        <f t="shared" si="0"/>
        <v>0</v>
      </c>
      <c r="K133" s="132" t="s">
        <v>174</v>
      </c>
      <c r="L133" s="137"/>
      <c r="M133" s="138" t="s">
        <v>1</v>
      </c>
      <c r="N133" s="139" t="s">
        <v>47</v>
      </c>
      <c r="P133" s="140">
        <f t="shared" si="1"/>
        <v>0</v>
      </c>
      <c r="Q133" s="140">
        <v>0</v>
      </c>
      <c r="R133" s="140">
        <f t="shared" si="2"/>
        <v>0</v>
      </c>
      <c r="S133" s="140">
        <v>0</v>
      </c>
      <c r="T133" s="141">
        <f t="shared" si="3"/>
        <v>0</v>
      </c>
      <c r="AR133" s="142" t="s">
        <v>190</v>
      </c>
      <c r="AT133" s="142" t="s">
        <v>170</v>
      </c>
      <c r="AU133" s="142" t="s">
        <v>90</v>
      </c>
      <c r="AY133" s="13" t="s">
        <v>169</v>
      </c>
      <c r="BE133" s="143">
        <f t="shared" si="4"/>
        <v>0</v>
      </c>
      <c r="BF133" s="143">
        <f t="shared" si="5"/>
        <v>0</v>
      </c>
      <c r="BG133" s="143">
        <f t="shared" si="6"/>
        <v>0</v>
      </c>
      <c r="BH133" s="143">
        <f t="shared" si="7"/>
        <v>0</v>
      </c>
      <c r="BI133" s="143">
        <f t="shared" si="8"/>
        <v>0</v>
      </c>
      <c r="BJ133" s="13" t="s">
        <v>21</v>
      </c>
      <c r="BK133" s="143">
        <f t="shared" si="9"/>
        <v>0</v>
      </c>
      <c r="BL133" s="13" t="s">
        <v>190</v>
      </c>
      <c r="BM133" s="142" t="s">
        <v>1237</v>
      </c>
    </row>
    <row r="134" spans="2:65" s="1" customFormat="1" ht="24.2" customHeight="1">
      <c r="B134" s="28"/>
      <c r="C134" s="144" t="s">
        <v>204</v>
      </c>
      <c r="D134" s="144" t="s">
        <v>182</v>
      </c>
      <c r="E134" s="145" t="s">
        <v>1238</v>
      </c>
      <c r="F134" s="146" t="s">
        <v>1239</v>
      </c>
      <c r="G134" s="147" t="s">
        <v>173</v>
      </c>
      <c r="H134" s="148">
        <v>1</v>
      </c>
      <c r="I134" s="149"/>
      <c r="J134" s="150">
        <f t="shared" si="0"/>
        <v>0</v>
      </c>
      <c r="K134" s="146" t="s">
        <v>174</v>
      </c>
      <c r="L134" s="28"/>
      <c r="M134" s="151" t="s">
        <v>1</v>
      </c>
      <c r="N134" s="152" t="s">
        <v>47</v>
      </c>
      <c r="P134" s="140">
        <f t="shared" si="1"/>
        <v>0</v>
      </c>
      <c r="Q134" s="140">
        <v>0</v>
      </c>
      <c r="R134" s="140">
        <f t="shared" si="2"/>
        <v>0</v>
      </c>
      <c r="S134" s="140">
        <v>0</v>
      </c>
      <c r="T134" s="141">
        <f t="shared" si="3"/>
        <v>0</v>
      </c>
      <c r="AR134" s="142" t="s">
        <v>185</v>
      </c>
      <c r="AT134" s="142" t="s">
        <v>182</v>
      </c>
      <c r="AU134" s="142" t="s">
        <v>90</v>
      </c>
      <c r="AY134" s="13" t="s">
        <v>169</v>
      </c>
      <c r="BE134" s="143">
        <f t="shared" si="4"/>
        <v>0</v>
      </c>
      <c r="BF134" s="143">
        <f t="shared" si="5"/>
        <v>0</v>
      </c>
      <c r="BG134" s="143">
        <f t="shared" si="6"/>
        <v>0</v>
      </c>
      <c r="BH134" s="143">
        <f t="shared" si="7"/>
        <v>0</v>
      </c>
      <c r="BI134" s="143">
        <f t="shared" si="8"/>
        <v>0</v>
      </c>
      <c r="BJ134" s="13" t="s">
        <v>21</v>
      </c>
      <c r="BK134" s="143">
        <f t="shared" si="9"/>
        <v>0</v>
      </c>
      <c r="BL134" s="13" t="s">
        <v>185</v>
      </c>
      <c r="BM134" s="142" t="s">
        <v>1240</v>
      </c>
    </row>
    <row r="135" spans="2:65" s="1" customFormat="1" ht="33" customHeight="1">
      <c r="B135" s="28"/>
      <c r="C135" s="130" t="s">
        <v>208</v>
      </c>
      <c r="D135" s="130" t="s">
        <v>170</v>
      </c>
      <c r="E135" s="131" t="s">
        <v>1241</v>
      </c>
      <c r="F135" s="132" t="s">
        <v>1242</v>
      </c>
      <c r="G135" s="133" t="s">
        <v>173</v>
      </c>
      <c r="H135" s="134">
        <v>1</v>
      </c>
      <c r="I135" s="135"/>
      <c r="J135" s="136">
        <f t="shared" si="0"/>
        <v>0</v>
      </c>
      <c r="K135" s="132" t="s">
        <v>174</v>
      </c>
      <c r="L135" s="137"/>
      <c r="M135" s="138" t="s">
        <v>1</v>
      </c>
      <c r="N135" s="139" t="s">
        <v>47</v>
      </c>
      <c r="P135" s="140">
        <f t="shared" si="1"/>
        <v>0</v>
      </c>
      <c r="Q135" s="140">
        <v>0</v>
      </c>
      <c r="R135" s="140">
        <f t="shared" si="2"/>
        <v>0</v>
      </c>
      <c r="S135" s="140">
        <v>0</v>
      </c>
      <c r="T135" s="141">
        <f t="shared" si="3"/>
        <v>0</v>
      </c>
      <c r="AR135" s="142" t="s">
        <v>190</v>
      </c>
      <c r="AT135" s="142" t="s">
        <v>170</v>
      </c>
      <c r="AU135" s="142" t="s">
        <v>90</v>
      </c>
      <c r="AY135" s="13" t="s">
        <v>169</v>
      </c>
      <c r="BE135" s="143">
        <f t="shared" si="4"/>
        <v>0</v>
      </c>
      <c r="BF135" s="143">
        <f t="shared" si="5"/>
        <v>0</v>
      </c>
      <c r="BG135" s="143">
        <f t="shared" si="6"/>
        <v>0</v>
      </c>
      <c r="BH135" s="143">
        <f t="shared" si="7"/>
        <v>0</v>
      </c>
      <c r="BI135" s="143">
        <f t="shared" si="8"/>
        <v>0</v>
      </c>
      <c r="BJ135" s="13" t="s">
        <v>21</v>
      </c>
      <c r="BK135" s="143">
        <f t="shared" si="9"/>
        <v>0</v>
      </c>
      <c r="BL135" s="13" t="s">
        <v>190</v>
      </c>
      <c r="BM135" s="142" t="s">
        <v>1243</v>
      </c>
    </row>
    <row r="136" spans="2:65" s="1" customFormat="1" ht="78" customHeight="1">
      <c r="B136" s="28"/>
      <c r="C136" s="144" t="s">
        <v>26</v>
      </c>
      <c r="D136" s="144" t="s">
        <v>182</v>
      </c>
      <c r="E136" s="145" t="s">
        <v>1244</v>
      </c>
      <c r="F136" s="146" t="s">
        <v>1245</v>
      </c>
      <c r="G136" s="147" t="s">
        <v>390</v>
      </c>
      <c r="H136" s="148">
        <v>30</v>
      </c>
      <c r="I136" s="149"/>
      <c r="J136" s="150">
        <f t="shared" si="0"/>
        <v>0</v>
      </c>
      <c r="K136" s="146" t="s">
        <v>174</v>
      </c>
      <c r="L136" s="28"/>
      <c r="M136" s="151" t="s">
        <v>1</v>
      </c>
      <c r="N136" s="152" t="s">
        <v>47</v>
      </c>
      <c r="P136" s="140">
        <f t="shared" si="1"/>
        <v>0</v>
      </c>
      <c r="Q136" s="140">
        <v>0</v>
      </c>
      <c r="R136" s="140">
        <f t="shared" si="2"/>
        <v>0</v>
      </c>
      <c r="S136" s="140">
        <v>0</v>
      </c>
      <c r="T136" s="141">
        <f t="shared" si="3"/>
        <v>0</v>
      </c>
      <c r="AR136" s="142" t="s">
        <v>185</v>
      </c>
      <c r="AT136" s="142" t="s">
        <v>182</v>
      </c>
      <c r="AU136" s="142" t="s">
        <v>90</v>
      </c>
      <c r="AY136" s="13" t="s">
        <v>169</v>
      </c>
      <c r="BE136" s="143">
        <f t="shared" si="4"/>
        <v>0</v>
      </c>
      <c r="BF136" s="143">
        <f t="shared" si="5"/>
        <v>0</v>
      </c>
      <c r="BG136" s="143">
        <f t="shared" si="6"/>
        <v>0</v>
      </c>
      <c r="BH136" s="143">
        <f t="shared" si="7"/>
        <v>0</v>
      </c>
      <c r="BI136" s="143">
        <f t="shared" si="8"/>
        <v>0</v>
      </c>
      <c r="BJ136" s="13" t="s">
        <v>21</v>
      </c>
      <c r="BK136" s="143">
        <f t="shared" si="9"/>
        <v>0</v>
      </c>
      <c r="BL136" s="13" t="s">
        <v>185</v>
      </c>
      <c r="BM136" s="142" t="s">
        <v>1246</v>
      </c>
    </row>
    <row r="137" spans="2:65" s="1" customFormat="1" ht="55.5" customHeight="1">
      <c r="B137" s="28"/>
      <c r="C137" s="130" t="s">
        <v>215</v>
      </c>
      <c r="D137" s="130" t="s">
        <v>170</v>
      </c>
      <c r="E137" s="131" t="s">
        <v>1247</v>
      </c>
      <c r="F137" s="132" t="s">
        <v>1248</v>
      </c>
      <c r="G137" s="133" t="s">
        <v>173</v>
      </c>
      <c r="H137" s="134">
        <v>1</v>
      </c>
      <c r="I137" s="135"/>
      <c r="J137" s="136">
        <f t="shared" si="0"/>
        <v>0</v>
      </c>
      <c r="K137" s="132" t="s">
        <v>174</v>
      </c>
      <c r="L137" s="137"/>
      <c r="M137" s="138" t="s">
        <v>1</v>
      </c>
      <c r="N137" s="139" t="s">
        <v>47</v>
      </c>
      <c r="P137" s="140">
        <f t="shared" si="1"/>
        <v>0</v>
      </c>
      <c r="Q137" s="140">
        <v>0</v>
      </c>
      <c r="R137" s="140">
        <f t="shared" si="2"/>
        <v>0</v>
      </c>
      <c r="S137" s="140">
        <v>0</v>
      </c>
      <c r="T137" s="141">
        <f t="shared" si="3"/>
        <v>0</v>
      </c>
      <c r="AR137" s="142" t="s">
        <v>190</v>
      </c>
      <c r="AT137" s="142" t="s">
        <v>170</v>
      </c>
      <c r="AU137" s="142" t="s">
        <v>90</v>
      </c>
      <c r="AY137" s="13" t="s">
        <v>169</v>
      </c>
      <c r="BE137" s="143">
        <f t="shared" si="4"/>
        <v>0</v>
      </c>
      <c r="BF137" s="143">
        <f t="shared" si="5"/>
        <v>0</v>
      </c>
      <c r="BG137" s="143">
        <f t="shared" si="6"/>
        <v>0</v>
      </c>
      <c r="BH137" s="143">
        <f t="shared" si="7"/>
        <v>0</v>
      </c>
      <c r="BI137" s="143">
        <f t="shared" si="8"/>
        <v>0</v>
      </c>
      <c r="BJ137" s="13" t="s">
        <v>21</v>
      </c>
      <c r="BK137" s="143">
        <f t="shared" si="9"/>
        <v>0</v>
      </c>
      <c r="BL137" s="13" t="s">
        <v>190</v>
      </c>
      <c r="BM137" s="142" t="s">
        <v>1249</v>
      </c>
    </row>
    <row r="138" spans="2:65" s="1" customFormat="1" ht="33" customHeight="1">
      <c r="B138" s="28"/>
      <c r="C138" s="144" t="s">
        <v>219</v>
      </c>
      <c r="D138" s="144" t="s">
        <v>182</v>
      </c>
      <c r="E138" s="145" t="s">
        <v>1250</v>
      </c>
      <c r="F138" s="146" t="s">
        <v>1251</v>
      </c>
      <c r="G138" s="147" t="s">
        <v>390</v>
      </c>
      <c r="H138" s="148">
        <v>115</v>
      </c>
      <c r="I138" s="149"/>
      <c r="J138" s="150">
        <f t="shared" si="0"/>
        <v>0</v>
      </c>
      <c r="K138" s="146" t="s">
        <v>174</v>
      </c>
      <c r="L138" s="28"/>
      <c r="M138" s="151" t="s">
        <v>1</v>
      </c>
      <c r="N138" s="152" t="s">
        <v>47</v>
      </c>
      <c r="P138" s="140">
        <f t="shared" si="1"/>
        <v>0</v>
      </c>
      <c r="Q138" s="140">
        <v>0</v>
      </c>
      <c r="R138" s="140">
        <f t="shared" si="2"/>
        <v>0</v>
      </c>
      <c r="S138" s="140">
        <v>0</v>
      </c>
      <c r="T138" s="141">
        <f t="shared" si="3"/>
        <v>0</v>
      </c>
      <c r="AR138" s="142" t="s">
        <v>185</v>
      </c>
      <c r="AT138" s="142" t="s">
        <v>182</v>
      </c>
      <c r="AU138" s="142" t="s">
        <v>90</v>
      </c>
      <c r="AY138" s="13" t="s">
        <v>169</v>
      </c>
      <c r="BE138" s="143">
        <f t="shared" si="4"/>
        <v>0</v>
      </c>
      <c r="BF138" s="143">
        <f t="shared" si="5"/>
        <v>0</v>
      </c>
      <c r="BG138" s="143">
        <f t="shared" si="6"/>
        <v>0</v>
      </c>
      <c r="BH138" s="143">
        <f t="shared" si="7"/>
        <v>0</v>
      </c>
      <c r="BI138" s="143">
        <f t="shared" si="8"/>
        <v>0</v>
      </c>
      <c r="BJ138" s="13" t="s">
        <v>21</v>
      </c>
      <c r="BK138" s="143">
        <f t="shared" si="9"/>
        <v>0</v>
      </c>
      <c r="BL138" s="13" t="s">
        <v>185</v>
      </c>
      <c r="BM138" s="142" t="s">
        <v>1252</v>
      </c>
    </row>
    <row r="139" spans="2:65" s="1" customFormat="1" ht="78" customHeight="1">
      <c r="B139" s="28"/>
      <c r="C139" s="144" t="s">
        <v>223</v>
      </c>
      <c r="D139" s="144" t="s">
        <v>182</v>
      </c>
      <c r="E139" s="145" t="s">
        <v>1253</v>
      </c>
      <c r="F139" s="146" t="s">
        <v>1254</v>
      </c>
      <c r="G139" s="147" t="s">
        <v>173</v>
      </c>
      <c r="H139" s="148">
        <v>10</v>
      </c>
      <c r="I139" s="149"/>
      <c r="J139" s="150">
        <f t="shared" si="0"/>
        <v>0</v>
      </c>
      <c r="K139" s="146" t="s">
        <v>174</v>
      </c>
      <c r="L139" s="28"/>
      <c r="M139" s="151" t="s">
        <v>1</v>
      </c>
      <c r="N139" s="152" t="s">
        <v>47</v>
      </c>
      <c r="P139" s="140">
        <f t="shared" si="1"/>
        <v>0</v>
      </c>
      <c r="Q139" s="140">
        <v>0</v>
      </c>
      <c r="R139" s="140">
        <f t="shared" si="2"/>
        <v>0</v>
      </c>
      <c r="S139" s="140">
        <v>0</v>
      </c>
      <c r="T139" s="141">
        <f t="shared" si="3"/>
        <v>0</v>
      </c>
      <c r="AR139" s="142" t="s">
        <v>185</v>
      </c>
      <c r="AT139" s="142" t="s">
        <v>182</v>
      </c>
      <c r="AU139" s="142" t="s">
        <v>90</v>
      </c>
      <c r="AY139" s="13" t="s">
        <v>169</v>
      </c>
      <c r="BE139" s="143">
        <f t="shared" si="4"/>
        <v>0</v>
      </c>
      <c r="BF139" s="143">
        <f t="shared" si="5"/>
        <v>0</v>
      </c>
      <c r="BG139" s="143">
        <f t="shared" si="6"/>
        <v>0</v>
      </c>
      <c r="BH139" s="143">
        <f t="shared" si="7"/>
        <v>0</v>
      </c>
      <c r="BI139" s="143">
        <f t="shared" si="8"/>
        <v>0</v>
      </c>
      <c r="BJ139" s="13" t="s">
        <v>21</v>
      </c>
      <c r="BK139" s="143">
        <f t="shared" si="9"/>
        <v>0</v>
      </c>
      <c r="BL139" s="13" t="s">
        <v>185</v>
      </c>
      <c r="BM139" s="142" t="s">
        <v>1255</v>
      </c>
    </row>
    <row r="140" spans="2:65" s="1" customFormat="1" ht="78" customHeight="1">
      <c r="B140" s="28"/>
      <c r="C140" s="144" t="s">
        <v>227</v>
      </c>
      <c r="D140" s="144" t="s">
        <v>182</v>
      </c>
      <c r="E140" s="145" t="s">
        <v>425</v>
      </c>
      <c r="F140" s="146" t="s">
        <v>426</v>
      </c>
      <c r="G140" s="147" t="s">
        <v>173</v>
      </c>
      <c r="H140" s="148">
        <v>8</v>
      </c>
      <c r="I140" s="149"/>
      <c r="J140" s="150">
        <f t="shared" si="0"/>
        <v>0</v>
      </c>
      <c r="K140" s="146" t="s">
        <v>174</v>
      </c>
      <c r="L140" s="28"/>
      <c r="M140" s="151" t="s">
        <v>1</v>
      </c>
      <c r="N140" s="152" t="s">
        <v>47</v>
      </c>
      <c r="P140" s="140">
        <f t="shared" si="1"/>
        <v>0</v>
      </c>
      <c r="Q140" s="140">
        <v>0</v>
      </c>
      <c r="R140" s="140">
        <f t="shared" si="2"/>
        <v>0</v>
      </c>
      <c r="S140" s="140">
        <v>0</v>
      </c>
      <c r="T140" s="141">
        <f t="shared" si="3"/>
        <v>0</v>
      </c>
      <c r="AR140" s="142" t="s">
        <v>185</v>
      </c>
      <c r="AT140" s="142" t="s">
        <v>182</v>
      </c>
      <c r="AU140" s="142" t="s">
        <v>90</v>
      </c>
      <c r="AY140" s="13" t="s">
        <v>169</v>
      </c>
      <c r="BE140" s="143">
        <f t="shared" si="4"/>
        <v>0</v>
      </c>
      <c r="BF140" s="143">
        <f t="shared" si="5"/>
        <v>0</v>
      </c>
      <c r="BG140" s="143">
        <f t="shared" si="6"/>
        <v>0</v>
      </c>
      <c r="BH140" s="143">
        <f t="shared" si="7"/>
        <v>0</v>
      </c>
      <c r="BI140" s="143">
        <f t="shared" si="8"/>
        <v>0</v>
      </c>
      <c r="BJ140" s="13" t="s">
        <v>21</v>
      </c>
      <c r="BK140" s="143">
        <f t="shared" si="9"/>
        <v>0</v>
      </c>
      <c r="BL140" s="13" t="s">
        <v>185</v>
      </c>
      <c r="BM140" s="142" t="s">
        <v>1256</v>
      </c>
    </row>
    <row r="141" spans="2:65" s="1" customFormat="1" ht="24.2" customHeight="1">
      <c r="B141" s="28"/>
      <c r="C141" s="130" t="s">
        <v>8</v>
      </c>
      <c r="D141" s="130" t="s">
        <v>170</v>
      </c>
      <c r="E141" s="131" t="s">
        <v>569</v>
      </c>
      <c r="F141" s="132" t="s">
        <v>570</v>
      </c>
      <c r="G141" s="133" t="s">
        <v>390</v>
      </c>
      <c r="H141" s="134">
        <v>20</v>
      </c>
      <c r="I141" s="135"/>
      <c r="J141" s="136">
        <f t="shared" si="0"/>
        <v>0</v>
      </c>
      <c r="K141" s="132" t="s">
        <v>174</v>
      </c>
      <c r="L141" s="137"/>
      <c r="M141" s="138" t="s">
        <v>1</v>
      </c>
      <c r="N141" s="139" t="s">
        <v>47</v>
      </c>
      <c r="P141" s="140">
        <f t="shared" si="1"/>
        <v>0</v>
      </c>
      <c r="Q141" s="140">
        <v>0</v>
      </c>
      <c r="R141" s="140">
        <f t="shared" si="2"/>
        <v>0</v>
      </c>
      <c r="S141" s="140">
        <v>0</v>
      </c>
      <c r="T141" s="141">
        <f t="shared" si="3"/>
        <v>0</v>
      </c>
      <c r="AR141" s="142" t="s">
        <v>190</v>
      </c>
      <c r="AT141" s="142" t="s">
        <v>170</v>
      </c>
      <c r="AU141" s="142" t="s">
        <v>90</v>
      </c>
      <c r="AY141" s="13" t="s">
        <v>169</v>
      </c>
      <c r="BE141" s="143">
        <f t="shared" si="4"/>
        <v>0</v>
      </c>
      <c r="BF141" s="143">
        <f t="shared" si="5"/>
        <v>0</v>
      </c>
      <c r="BG141" s="143">
        <f t="shared" si="6"/>
        <v>0</v>
      </c>
      <c r="BH141" s="143">
        <f t="shared" si="7"/>
        <v>0</v>
      </c>
      <c r="BI141" s="143">
        <f t="shared" si="8"/>
        <v>0</v>
      </c>
      <c r="BJ141" s="13" t="s">
        <v>21</v>
      </c>
      <c r="BK141" s="143">
        <f t="shared" si="9"/>
        <v>0</v>
      </c>
      <c r="BL141" s="13" t="s">
        <v>190</v>
      </c>
      <c r="BM141" s="142" t="s">
        <v>1257</v>
      </c>
    </row>
    <row r="142" spans="2:65" s="1" customFormat="1" ht="24.2" customHeight="1">
      <c r="B142" s="28"/>
      <c r="C142" s="130" t="s">
        <v>234</v>
      </c>
      <c r="D142" s="130" t="s">
        <v>170</v>
      </c>
      <c r="E142" s="131" t="s">
        <v>1258</v>
      </c>
      <c r="F142" s="132" t="s">
        <v>1259</v>
      </c>
      <c r="G142" s="133" t="s">
        <v>390</v>
      </c>
      <c r="H142" s="134">
        <v>90</v>
      </c>
      <c r="I142" s="135"/>
      <c r="J142" s="136">
        <f t="shared" si="0"/>
        <v>0</v>
      </c>
      <c r="K142" s="132" t="s">
        <v>174</v>
      </c>
      <c r="L142" s="137"/>
      <c r="M142" s="138" t="s">
        <v>1</v>
      </c>
      <c r="N142" s="139" t="s">
        <v>47</v>
      </c>
      <c r="P142" s="140">
        <f t="shared" si="1"/>
        <v>0</v>
      </c>
      <c r="Q142" s="140">
        <v>0</v>
      </c>
      <c r="R142" s="140">
        <f t="shared" si="2"/>
        <v>0</v>
      </c>
      <c r="S142" s="140">
        <v>0</v>
      </c>
      <c r="T142" s="141">
        <f t="shared" si="3"/>
        <v>0</v>
      </c>
      <c r="AR142" s="142" t="s">
        <v>204</v>
      </c>
      <c r="AT142" s="142" t="s">
        <v>170</v>
      </c>
      <c r="AU142" s="142" t="s">
        <v>90</v>
      </c>
      <c r="AY142" s="13" t="s">
        <v>169</v>
      </c>
      <c r="BE142" s="143">
        <f t="shared" si="4"/>
        <v>0</v>
      </c>
      <c r="BF142" s="143">
        <f t="shared" si="5"/>
        <v>0</v>
      </c>
      <c r="BG142" s="143">
        <f t="shared" si="6"/>
        <v>0</v>
      </c>
      <c r="BH142" s="143">
        <f t="shared" si="7"/>
        <v>0</v>
      </c>
      <c r="BI142" s="143">
        <f t="shared" si="8"/>
        <v>0</v>
      </c>
      <c r="BJ142" s="13" t="s">
        <v>21</v>
      </c>
      <c r="BK142" s="143">
        <f t="shared" si="9"/>
        <v>0</v>
      </c>
      <c r="BL142" s="13" t="s">
        <v>187</v>
      </c>
      <c r="BM142" s="142" t="s">
        <v>1260</v>
      </c>
    </row>
    <row r="143" spans="2:65" s="1" customFormat="1" ht="24.2" customHeight="1">
      <c r="B143" s="28"/>
      <c r="C143" s="130" t="s">
        <v>238</v>
      </c>
      <c r="D143" s="130" t="s">
        <v>170</v>
      </c>
      <c r="E143" s="131" t="s">
        <v>1261</v>
      </c>
      <c r="F143" s="132" t="s">
        <v>1262</v>
      </c>
      <c r="G143" s="133" t="s">
        <v>173</v>
      </c>
      <c r="H143" s="134">
        <v>4</v>
      </c>
      <c r="I143" s="135"/>
      <c r="J143" s="136">
        <f t="shared" si="0"/>
        <v>0</v>
      </c>
      <c r="K143" s="132" t="s">
        <v>174</v>
      </c>
      <c r="L143" s="137"/>
      <c r="M143" s="138" t="s">
        <v>1</v>
      </c>
      <c r="N143" s="139" t="s">
        <v>47</v>
      </c>
      <c r="P143" s="140">
        <f t="shared" si="1"/>
        <v>0</v>
      </c>
      <c r="Q143" s="140">
        <v>0</v>
      </c>
      <c r="R143" s="140">
        <f t="shared" si="2"/>
        <v>0</v>
      </c>
      <c r="S143" s="140">
        <v>0</v>
      </c>
      <c r="T143" s="141">
        <f t="shared" si="3"/>
        <v>0</v>
      </c>
      <c r="AR143" s="142" t="s">
        <v>204</v>
      </c>
      <c r="AT143" s="142" t="s">
        <v>170</v>
      </c>
      <c r="AU143" s="142" t="s">
        <v>90</v>
      </c>
      <c r="AY143" s="13" t="s">
        <v>169</v>
      </c>
      <c r="BE143" s="143">
        <f t="shared" si="4"/>
        <v>0</v>
      </c>
      <c r="BF143" s="143">
        <f t="shared" si="5"/>
        <v>0</v>
      </c>
      <c r="BG143" s="143">
        <f t="shared" si="6"/>
        <v>0</v>
      </c>
      <c r="BH143" s="143">
        <f t="shared" si="7"/>
        <v>0</v>
      </c>
      <c r="BI143" s="143">
        <f t="shared" si="8"/>
        <v>0</v>
      </c>
      <c r="BJ143" s="13" t="s">
        <v>21</v>
      </c>
      <c r="BK143" s="143">
        <f t="shared" si="9"/>
        <v>0</v>
      </c>
      <c r="BL143" s="13" t="s">
        <v>187</v>
      </c>
      <c r="BM143" s="142" t="s">
        <v>1263</v>
      </c>
    </row>
    <row r="144" spans="2:65" s="1" customFormat="1" ht="24.2" customHeight="1">
      <c r="B144" s="28"/>
      <c r="C144" s="130" t="s">
        <v>242</v>
      </c>
      <c r="D144" s="130" t="s">
        <v>170</v>
      </c>
      <c r="E144" s="131" t="s">
        <v>1264</v>
      </c>
      <c r="F144" s="132" t="s">
        <v>1265</v>
      </c>
      <c r="G144" s="133" t="s">
        <v>173</v>
      </c>
      <c r="H144" s="134">
        <v>1</v>
      </c>
      <c r="I144" s="135"/>
      <c r="J144" s="136">
        <f t="shared" si="0"/>
        <v>0</v>
      </c>
      <c r="K144" s="132" t="s">
        <v>174</v>
      </c>
      <c r="L144" s="137"/>
      <c r="M144" s="138" t="s">
        <v>1</v>
      </c>
      <c r="N144" s="139" t="s">
        <v>47</v>
      </c>
      <c r="P144" s="140">
        <f t="shared" si="1"/>
        <v>0</v>
      </c>
      <c r="Q144" s="140">
        <v>0</v>
      </c>
      <c r="R144" s="140">
        <f t="shared" si="2"/>
        <v>0</v>
      </c>
      <c r="S144" s="140">
        <v>0</v>
      </c>
      <c r="T144" s="141">
        <f t="shared" si="3"/>
        <v>0</v>
      </c>
      <c r="AR144" s="142" t="s">
        <v>204</v>
      </c>
      <c r="AT144" s="142" t="s">
        <v>170</v>
      </c>
      <c r="AU144" s="142" t="s">
        <v>90</v>
      </c>
      <c r="AY144" s="13" t="s">
        <v>169</v>
      </c>
      <c r="BE144" s="143">
        <f t="shared" si="4"/>
        <v>0</v>
      </c>
      <c r="BF144" s="143">
        <f t="shared" si="5"/>
        <v>0</v>
      </c>
      <c r="BG144" s="143">
        <f t="shared" si="6"/>
        <v>0</v>
      </c>
      <c r="BH144" s="143">
        <f t="shared" si="7"/>
        <v>0</v>
      </c>
      <c r="BI144" s="143">
        <f t="shared" si="8"/>
        <v>0</v>
      </c>
      <c r="BJ144" s="13" t="s">
        <v>21</v>
      </c>
      <c r="BK144" s="143">
        <f t="shared" si="9"/>
        <v>0</v>
      </c>
      <c r="BL144" s="13" t="s">
        <v>187</v>
      </c>
      <c r="BM144" s="142" t="s">
        <v>1266</v>
      </c>
    </row>
    <row r="145" spans="2:65" s="1" customFormat="1" ht="24.2" customHeight="1">
      <c r="B145" s="28"/>
      <c r="C145" s="130" t="s">
        <v>246</v>
      </c>
      <c r="D145" s="130" t="s">
        <v>170</v>
      </c>
      <c r="E145" s="131" t="s">
        <v>1267</v>
      </c>
      <c r="F145" s="132" t="s">
        <v>1268</v>
      </c>
      <c r="G145" s="133" t="s">
        <v>173</v>
      </c>
      <c r="H145" s="134">
        <v>45</v>
      </c>
      <c r="I145" s="135"/>
      <c r="J145" s="136">
        <f t="shared" si="0"/>
        <v>0</v>
      </c>
      <c r="K145" s="132" t="s">
        <v>174</v>
      </c>
      <c r="L145" s="137"/>
      <c r="M145" s="138" t="s">
        <v>1</v>
      </c>
      <c r="N145" s="139" t="s">
        <v>47</v>
      </c>
      <c r="P145" s="140">
        <f t="shared" si="1"/>
        <v>0</v>
      </c>
      <c r="Q145" s="140">
        <v>0</v>
      </c>
      <c r="R145" s="140">
        <f t="shared" si="2"/>
        <v>0</v>
      </c>
      <c r="S145" s="140">
        <v>0</v>
      </c>
      <c r="T145" s="141">
        <f t="shared" si="3"/>
        <v>0</v>
      </c>
      <c r="AR145" s="142" t="s">
        <v>204</v>
      </c>
      <c r="AT145" s="142" t="s">
        <v>170</v>
      </c>
      <c r="AU145" s="142" t="s">
        <v>90</v>
      </c>
      <c r="AY145" s="13" t="s">
        <v>169</v>
      </c>
      <c r="BE145" s="143">
        <f t="shared" si="4"/>
        <v>0</v>
      </c>
      <c r="BF145" s="143">
        <f t="shared" si="5"/>
        <v>0</v>
      </c>
      <c r="BG145" s="143">
        <f t="shared" si="6"/>
        <v>0</v>
      </c>
      <c r="BH145" s="143">
        <f t="shared" si="7"/>
        <v>0</v>
      </c>
      <c r="BI145" s="143">
        <f t="shared" si="8"/>
        <v>0</v>
      </c>
      <c r="BJ145" s="13" t="s">
        <v>21</v>
      </c>
      <c r="BK145" s="143">
        <f t="shared" si="9"/>
        <v>0</v>
      </c>
      <c r="BL145" s="13" t="s">
        <v>187</v>
      </c>
      <c r="BM145" s="142" t="s">
        <v>1269</v>
      </c>
    </row>
    <row r="146" spans="2:65" s="1" customFormat="1" ht="24.2" customHeight="1">
      <c r="B146" s="28"/>
      <c r="C146" s="130" t="s">
        <v>250</v>
      </c>
      <c r="D146" s="130" t="s">
        <v>170</v>
      </c>
      <c r="E146" s="131" t="s">
        <v>1270</v>
      </c>
      <c r="F146" s="132" t="s">
        <v>1271</v>
      </c>
      <c r="G146" s="133" t="s">
        <v>390</v>
      </c>
      <c r="H146" s="134">
        <v>20</v>
      </c>
      <c r="I146" s="135"/>
      <c r="J146" s="136">
        <f t="shared" si="0"/>
        <v>0</v>
      </c>
      <c r="K146" s="132" t="s">
        <v>174</v>
      </c>
      <c r="L146" s="137"/>
      <c r="M146" s="138" t="s">
        <v>1</v>
      </c>
      <c r="N146" s="139" t="s">
        <v>47</v>
      </c>
      <c r="P146" s="140">
        <f t="shared" si="1"/>
        <v>0</v>
      </c>
      <c r="Q146" s="140">
        <v>0</v>
      </c>
      <c r="R146" s="140">
        <f t="shared" si="2"/>
        <v>0</v>
      </c>
      <c r="S146" s="140">
        <v>0</v>
      </c>
      <c r="T146" s="141">
        <f t="shared" si="3"/>
        <v>0</v>
      </c>
      <c r="AR146" s="142" t="s">
        <v>190</v>
      </c>
      <c r="AT146" s="142" t="s">
        <v>170</v>
      </c>
      <c r="AU146" s="142" t="s">
        <v>90</v>
      </c>
      <c r="AY146" s="13" t="s">
        <v>169</v>
      </c>
      <c r="BE146" s="143">
        <f t="shared" si="4"/>
        <v>0</v>
      </c>
      <c r="BF146" s="143">
        <f t="shared" si="5"/>
        <v>0</v>
      </c>
      <c r="BG146" s="143">
        <f t="shared" si="6"/>
        <v>0</v>
      </c>
      <c r="BH146" s="143">
        <f t="shared" si="7"/>
        <v>0</v>
      </c>
      <c r="BI146" s="143">
        <f t="shared" si="8"/>
        <v>0</v>
      </c>
      <c r="BJ146" s="13" t="s">
        <v>21</v>
      </c>
      <c r="BK146" s="143">
        <f t="shared" si="9"/>
        <v>0</v>
      </c>
      <c r="BL146" s="13" t="s">
        <v>190</v>
      </c>
      <c r="BM146" s="142" t="s">
        <v>1272</v>
      </c>
    </row>
    <row r="147" spans="2:65" s="1" customFormat="1" ht="49.15" customHeight="1">
      <c r="B147" s="28"/>
      <c r="C147" s="144" t="s">
        <v>7</v>
      </c>
      <c r="D147" s="144" t="s">
        <v>182</v>
      </c>
      <c r="E147" s="145" t="s">
        <v>1273</v>
      </c>
      <c r="F147" s="146" t="s">
        <v>1274</v>
      </c>
      <c r="G147" s="147" t="s">
        <v>173</v>
      </c>
      <c r="H147" s="148">
        <v>1</v>
      </c>
      <c r="I147" s="149"/>
      <c r="J147" s="150">
        <f t="shared" si="0"/>
        <v>0</v>
      </c>
      <c r="K147" s="146" t="s">
        <v>174</v>
      </c>
      <c r="L147" s="28"/>
      <c r="M147" s="151" t="s">
        <v>1</v>
      </c>
      <c r="N147" s="152" t="s">
        <v>47</v>
      </c>
      <c r="P147" s="140">
        <f t="shared" si="1"/>
        <v>0</v>
      </c>
      <c r="Q147" s="140">
        <v>0</v>
      </c>
      <c r="R147" s="140">
        <f t="shared" si="2"/>
        <v>0</v>
      </c>
      <c r="S147" s="140">
        <v>0</v>
      </c>
      <c r="T147" s="141">
        <f t="shared" si="3"/>
        <v>0</v>
      </c>
      <c r="AR147" s="142" t="s">
        <v>185</v>
      </c>
      <c r="AT147" s="142" t="s">
        <v>182</v>
      </c>
      <c r="AU147" s="142" t="s">
        <v>90</v>
      </c>
      <c r="AY147" s="13" t="s">
        <v>169</v>
      </c>
      <c r="BE147" s="143">
        <f t="shared" si="4"/>
        <v>0</v>
      </c>
      <c r="BF147" s="143">
        <f t="shared" si="5"/>
        <v>0</v>
      </c>
      <c r="BG147" s="143">
        <f t="shared" si="6"/>
        <v>0</v>
      </c>
      <c r="BH147" s="143">
        <f t="shared" si="7"/>
        <v>0</v>
      </c>
      <c r="BI147" s="143">
        <f t="shared" si="8"/>
        <v>0</v>
      </c>
      <c r="BJ147" s="13" t="s">
        <v>21</v>
      </c>
      <c r="BK147" s="143">
        <f t="shared" si="9"/>
        <v>0</v>
      </c>
      <c r="BL147" s="13" t="s">
        <v>185</v>
      </c>
      <c r="BM147" s="142" t="s">
        <v>1275</v>
      </c>
    </row>
    <row r="148" spans="2:65" s="1" customFormat="1" ht="33" customHeight="1">
      <c r="B148" s="28"/>
      <c r="C148" s="130" t="s">
        <v>257</v>
      </c>
      <c r="D148" s="130" t="s">
        <v>170</v>
      </c>
      <c r="E148" s="131" t="s">
        <v>1276</v>
      </c>
      <c r="F148" s="132" t="s">
        <v>1277</v>
      </c>
      <c r="G148" s="133" t="s">
        <v>390</v>
      </c>
      <c r="H148" s="134">
        <v>90</v>
      </c>
      <c r="I148" s="135"/>
      <c r="J148" s="136">
        <f t="shared" si="0"/>
        <v>0</v>
      </c>
      <c r="K148" s="132" t="s">
        <v>174</v>
      </c>
      <c r="L148" s="137"/>
      <c r="M148" s="138" t="s">
        <v>1</v>
      </c>
      <c r="N148" s="139" t="s">
        <v>47</v>
      </c>
      <c r="P148" s="140">
        <f t="shared" si="1"/>
        <v>0</v>
      </c>
      <c r="Q148" s="140">
        <v>0</v>
      </c>
      <c r="R148" s="140">
        <f t="shared" si="2"/>
        <v>0</v>
      </c>
      <c r="S148" s="140">
        <v>0</v>
      </c>
      <c r="T148" s="141">
        <f t="shared" si="3"/>
        <v>0</v>
      </c>
      <c r="AR148" s="142" t="s">
        <v>190</v>
      </c>
      <c r="AT148" s="142" t="s">
        <v>170</v>
      </c>
      <c r="AU148" s="142" t="s">
        <v>90</v>
      </c>
      <c r="AY148" s="13" t="s">
        <v>169</v>
      </c>
      <c r="BE148" s="143">
        <f t="shared" si="4"/>
        <v>0</v>
      </c>
      <c r="BF148" s="143">
        <f t="shared" si="5"/>
        <v>0</v>
      </c>
      <c r="BG148" s="143">
        <f t="shared" si="6"/>
        <v>0</v>
      </c>
      <c r="BH148" s="143">
        <f t="shared" si="7"/>
        <v>0</v>
      </c>
      <c r="BI148" s="143">
        <f t="shared" si="8"/>
        <v>0</v>
      </c>
      <c r="BJ148" s="13" t="s">
        <v>21</v>
      </c>
      <c r="BK148" s="143">
        <f t="shared" si="9"/>
        <v>0</v>
      </c>
      <c r="BL148" s="13" t="s">
        <v>190</v>
      </c>
      <c r="BM148" s="142" t="s">
        <v>1278</v>
      </c>
    </row>
    <row r="149" spans="2:65" s="1" customFormat="1" ht="62.65" customHeight="1">
      <c r="B149" s="28"/>
      <c r="C149" s="144" t="s">
        <v>261</v>
      </c>
      <c r="D149" s="144" t="s">
        <v>182</v>
      </c>
      <c r="E149" s="145" t="s">
        <v>1279</v>
      </c>
      <c r="F149" s="146" t="s">
        <v>1280</v>
      </c>
      <c r="G149" s="147" t="s">
        <v>173</v>
      </c>
      <c r="H149" s="148">
        <v>1</v>
      </c>
      <c r="I149" s="149"/>
      <c r="J149" s="150">
        <f t="shared" si="0"/>
        <v>0</v>
      </c>
      <c r="K149" s="146" t="s">
        <v>174</v>
      </c>
      <c r="L149" s="28"/>
      <c r="M149" s="151" t="s">
        <v>1</v>
      </c>
      <c r="N149" s="152" t="s">
        <v>47</v>
      </c>
      <c r="P149" s="140">
        <f t="shared" si="1"/>
        <v>0</v>
      </c>
      <c r="Q149" s="140">
        <v>0</v>
      </c>
      <c r="R149" s="140">
        <f t="shared" si="2"/>
        <v>0</v>
      </c>
      <c r="S149" s="140">
        <v>0</v>
      </c>
      <c r="T149" s="141">
        <f t="shared" si="3"/>
        <v>0</v>
      </c>
      <c r="AR149" s="142" t="s">
        <v>185</v>
      </c>
      <c r="AT149" s="142" t="s">
        <v>182</v>
      </c>
      <c r="AU149" s="142" t="s">
        <v>90</v>
      </c>
      <c r="AY149" s="13" t="s">
        <v>169</v>
      </c>
      <c r="BE149" s="143">
        <f t="shared" si="4"/>
        <v>0</v>
      </c>
      <c r="BF149" s="143">
        <f t="shared" si="5"/>
        <v>0</v>
      </c>
      <c r="BG149" s="143">
        <f t="shared" si="6"/>
        <v>0</v>
      </c>
      <c r="BH149" s="143">
        <f t="shared" si="7"/>
        <v>0</v>
      </c>
      <c r="BI149" s="143">
        <f t="shared" si="8"/>
        <v>0</v>
      </c>
      <c r="BJ149" s="13" t="s">
        <v>21</v>
      </c>
      <c r="BK149" s="143">
        <f t="shared" si="9"/>
        <v>0</v>
      </c>
      <c r="BL149" s="13" t="s">
        <v>185</v>
      </c>
      <c r="BM149" s="142" t="s">
        <v>1281</v>
      </c>
    </row>
    <row r="150" spans="2:65" s="1" customFormat="1" ht="24.2" customHeight="1">
      <c r="B150" s="28"/>
      <c r="C150" s="130" t="s">
        <v>265</v>
      </c>
      <c r="D150" s="130" t="s">
        <v>170</v>
      </c>
      <c r="E150" s="131" t="s">
        <v>1282</v>
      </c>
      <c r="F150" s="132" t="s">
        <v>1283</v>
      </c>
      <c r="G150" s="133" t="s">
        <v>173</v>
      </c>
      <c r="H150" s="134">
        <v>1</v>
      </c>
      <c r="I150" s="135"/>
      <c r="J150" s="136">
        <f t="shared" si="0"/>
        <v>0</v>
      </c>
      <c r="K150" s="132" t="s">
        <v>174</v>
      </c>
      <c r="L150" s="137"/>
      <c r="M150" s="138" t="s">
        <v>1</v>
      </c>
      <c r="N150" s="139" t="s">
        <v>47</v>
      </c>
      <c r="P150" s="140">
        <f t="shared" si="1"/>
        <v>0</v>
      </c>
      <c r="Q150" s="140">
        <v>0</v>
      </c>
      <c r="R150" s="140">
        <f t="shared" si="2"/>
        <v>0</v>
      </c>
      <c r="S150" s="140">
        <v>0</v>
      </c>
      <c r="T150" s="141">
        <f t="shared" si="3"/>
        <v>0</v>
      </c>
      <c r="AR150" s="142" t="s">
        <v>190</v>
      </c>
      <c r="AT150" s="142" t="s">
        <v>170</v>
      </c>
      <c r="AU150" s="142" t="s">
        <v>90</v>
      </c>
      <c r="AY150" s="13" t="s">
        <v>169</v>
      </c>
      <c r="BE150" s="143">
        <f t="shared" si="4"/>
        <v>0</v>
      </c>
      <c r="BF150" s="143">
        <f t="shared" si="5"/>
        <v>0</v>
      </c>
      <c r="BG150" s="143">
        <f t="shared" si="6"/>
        <v>0</v>
      </c>
      <c r="BH150" s="143">
        <f t="shared" si="7"/>
        <v>0</v>
      </c>
      <c r="BI150" s="143">
        <f t="shared" si="8"/>
        <v>0</v>
      </c>
      <c r="BJ150" s="13" t="s">
        <v>21</v>
      </c>
      <c r="BK150" s="143">
        <f t="shared" si="9"/>
        <v>0</v>
      </c>
      <c r="BL150" s="13" t="s">
        <v>190</v>
      </c>
      <c r="BM150" s="142" t="s">
        <v>1284</v>
      </c>
    </row>
    <row r="151" spans="2:65" s="1" customFormat="1" ht="33" customHeight="1">
      <c r="B151" s="28"/>
      <c r="C151" s="130" t="s">
        <v>269</v>
      </c>
      <c r="D151" s="130" t="s">
        <v>170</v>
      </c>
      <c r="E151" s="131" t="s">
        <v>1285</v>
      </c>
      <c r="F151" s="132" t="s">
        <v>1286</v>
      </c>
      <c r="G151" s="133" t="s">
        <v>173</v>
      </c>
      <c r="H151" s="134">
        <v>1</v>
      </c>
      <c r="I151" s="135"/>
      <c r="J151" s="136">
        <f t="shared" si="0"/>
        <v>0</v>
      </c>
      <c r="K151" s="132" t="s">
        <v>174</v>
      </c>
      <c r="L151" s="137"/>
      <c r="M151" s="138" t="s">
        <v>1</v>
      </c>
      <c r="N151" s="139" t="s">
        <v>47</v>
      </c>
      <c r="P151" s="140">
        <f t="shared" si="1"/>
        <v>0</v>
      </c>
      <c r="Q151" s="140">
        <v>0</v>
      </c>
      <c r="R151" s="140">
        <f t="shared" si="2"/>
        <v>0</v>
      </c>
      <c r="S151" s="140">
        <v>0</v>
      </c>
      <c r="T151" s="141">
        <f t="shared" si="3"/>
        <v>0</v>
      </c>
      <c r="AR151" s="142" t="s">
        <v>190</v>
      </c>
      <c r="AT151" s="142" t="s">
        <v>170</v>
      </c>
      <c r="AU151" s="142" t="s">
        <v>90</v>
      </c>
      <c r="AY151" s="13" t="s">
        <v>169</v>
      </c>
      <c r="BE151" s="143">
        <f t="shared" si="4"/>
        <v>0</v>
      </c>
      <c r="BF151" s="143">
        <f t="shared" si="5"/>
        <v>0</v>
      </c>
      <c r="BG151" s="143">
        <f t="shared" si="6"/>
        <v>0</v>
      </c>
      <c r="BH151" s="143">
        <f t="shared" si="7"/>
        <v>0</v>
      </c>
      <c r="BI151" s="143">
        <f t="shared" si="8"/>
        <v>0</v>
      </c>
      <c r="BJ151" s="13" t="s">
        <v>21</v>
      </c>
      <c r="BK151" s="143">
        <f t="shared" si="9"/>
        <v>0</v>
      </c>
      <c r="BL151" s="13" t="s">
        <v>190</v>
      </c>
      <c r="BM151" s="142" t="s">
        <v>1287</v>
      </c>
    </row>
    <row r="152" spans="2:65" s="1" customFormat="1" ht="16.5" customHeight="1">
      <c r="B152" s="28"/>
      <c r="C152" s="144" t="s">
        <v>273</v>
      </c>
      <c r="D152" s="144" t="s">
        <v>182</v>
      </c>
      <c r="E152" s="145" t="s">
        <v>1288</v>
      </c>
      <c r="F152" s="146" t="s">
        <v>1289</v>
      </c>
      <c r="G152" s="147" t="s">
        <v>173</v>
      </c>
      <c r="H152" s="148">
        <v>1</v>
      </c>
      <c r="I152" s="149"/>
      <c r="J152" s="150">
        <f t="shared" si="0"/>
        <v>0</v>
      </c>
      <c r="K152" s="146" t="s">
        <v>174</v>
      </c>
      <c r="L152" s="28"/>
      <c r="M152" s="151" t="s">
        <v>1</v>
      </c>
      <c r="N152" s="152" t="s">
        <v>47</v>
      </c>
      <c r="P152" s="140">
        <f t="shared" si="1"/>
        <v>0</v>
      </c>
      <c r="Q152" s="140">
        <v>0</v>
      </c>
      <c r="R152" s="140">
        <f t="shared" si="2"/>
        <v>0</v>
      </c>
      <c r="S152" s="140">
        <v>0</v>
      </c>
      <c r="T152" s="141">
        <f t="shared" si="3"/>
        <v>0</v>
      </c>
      <c r="AR152" s="142" t="s">
        <v>185</v>
      </c>
      <c r="AT152" s="142" t="s">
        <v>182</v>
      </c>
      <c r="AU152" s="142" t="s">
        <v>90</v>
      </c>
      <c r="AY152" s="13" t="s">
        <v>169</v>
      </c>
      <c r="BE152" s="143">
        <f t="shared" si="4"/>
        <v>0</v>
      </c>
      <c r="BF152" s="143">
        <f t="shared" si="5"/>
        <v>0</v>
      </c>
      <c r="BG152" s="143">
        <f t="shared" si="6"/>
        <v>0</v>
      </c>
      <c r="BH152" s="143">
        <f t="shared" si="7"/>
        <v>0</v>
      </c>
      <c r="BI152" s="143">
        <f t="shared" si="8"/>
        <v>0</v>
      </c>
      <c r="BJ152" s="13" t="s">
        <v>21</v>
      </c>
      <c r="BK152" s="143">
        <f t="shared" si="9"/>
        <v>0</v>
      </c>
      <c r="BL152" s="13" t="s">
        <v>185</v>
      </c>
      <c r="BM152" s="142" t="s">
        <v>1290</v>
      </c>
    </row>
    <row r="153" spans="2:65" s="1" customFormat="1" ht="33" customHeight="1">
      <c r="B153" s="28"/>
      <c r="C153" s="130" t="s">
        <v>277</v>
      </c>
      <c r="D153" s="130" t="s">
        <v>170</v>
      </c>
      <c r="E153" s="131" t="s">
        <v>1291</v>
      </c>
      <c r="F153" s="132" t="s">
        <v>1292</v>
      </c>
      <c r="G153" s="133" t="s">
        <v>173</v>
      </c>
      <c r="H153" s="134">
        <v>1</v>
      </c>
      <c r="I153" s="135"/>
      <c r="J153" s="136">
        <f t="shared" si="0"/>
        <v>0</v>
      </c>
      <c r="K153" s="132" t="s">
        <v>174</v>
      </c>
      <c r="L153" s="137"/>
      <c r="M153" s="138" t="s">
        <v>1</v>
      </c>
      <c r="N153" s="139" t="s">
        <v>47</v>
      </c>
      <c r="P153" s="140">
        <f t="shared" si="1"/>
        <v>0</v>
      </c>
      <c r="Q153" s="140">
        <v>0</v>
      </c>
      <c r="R153" s="140">
        <f t="shared" si="2"/>
        <v>0</v>
      </c>
      <c r="S153" s="140">
        <v>0</v>
      </c>
      <c r="T153" s="141">
        <f t="shared" si="3"/>
        <v>0</v>
      </c>
      <c r="AR153" s="142" t="s">
        <v>190</v>
      </c>
      <c r="AT153" s="142" t="s">
        <v>170</v>
      </c>
      <c r="AU153" s="142" t="s">
        <v>90</v>
      </c>
      <c r="AY153" s="13" t="s">
        <v>169</v>
      </c>
      <c r="BE153" s="143">
        <f t="shared" si="4"/>
        <v>0</v>
      </c>
      <c r="BF153" s="143">
        <f t="shared" si="5"/>
        <v>0</v>
      </c>
      <c r="BG153" s="143">
        <f t="shared" si="6"/>
        <v>0</v>
      </c>
      <c r="BH153" s="143">
        <f t="shared" si="7"/>
        <v>0</v>
      </c>
      <c r="BI153" s="143">
        <f t="shared" si="8"/>
        <v>0</v>
      </c>
      <c r="BJ153" s="13" t="s">
        <v>21</v>
      </c>
      <c r="BK153" s="143">
        <f t="shared" si="9"/>
        <v>0</v>
      </c>
      <c r="BL153" s="13" t="s">
        <v>190</v>
      </c>
      <c r="BM153" s="142" t="s">
        <v>1293</v>
      </c>
    </row>
    <row r="154" spans="2:65" s="1" customFormat="1" ht="37.9" customHeight="1">
      <c r="B154" s="28"/>
      <c r="C154" s="144" t="s">
        <v>281</v>
      </c>
      <c r="D154" s="144" t="s">
        <v>182</v>
      </c>
      <c r="E154" s="145" t="s">
        <v>1294</v>
      </c>
      <c r="F154" s="146" t="s">
        <v>1295</v>
      </c>
      <c r="G154" s="147" t="s">
        <v>173</v>
      </c>
      <c r="H154" s="148">
        <v>1</v>
      </c>
      <c r="I154" s="149"/>
      <c r="J154" s="150">
        <f t="shared" si="0"/>
        <v>0</v>
      </c>
      <c r="K154" s="146" t="s">
        <v>174</v>
      </c>
      <c r="L154" s="28"/>
      <c r="M154" s="151" t="s">
        <v>1</v>
      </c>
      <c r="N154" s="152" t="s">
        <v>47</v>
      </c>
      <c r="P154" s="140">
        <f t="shared" si="1"/>
        <v>0</v>
      </c>
      <c r="Q154" s="140">
        <v>0</v>
      </c>
      <c r="R154" s="140">
        <f t="shared" si="2"/>
        <v>0</v>
      </c>
      <c r="S154" s="140">
        <v>0</v>
      </c>
      <c r="T154" s="141">
        <f t="shared" si="3"/>
        <v>0</v>
      </c>
      <c r="AR154" s="142" t="s">
        <v>185</v>
      </c>
      <c r="AT154" s="142" t="s">
        <v>182</v>
      </c>
      <c r="AU154" s="142" t="s">
        <v>90</v>
      </c>
      <c r="AY154" s="13" t="s">
        <v>169</v>
      </c>
      <c r="BE154" s="143">
        <f t="shared" si="4"/>
        <v>0</v>
      </c>
      <c r="BF154" s="143">
        <f t="shared" si="5"/>
        <v>0</v>
      </c>
      <c r="BG154" s="143">
        <f t="shared" si="6"/>
        <v>0</v>
      </c>
      <c r="BH154" s="143">
        <f t="shared" si="7"/>
        <v>0</v>
      </c>
      <c r="BI154" s="143">
        <f t="shared" si="8"/>
        <v>0</v>
      </c>
      <c r="BJ154" s="13" t="s">
        <v>21</v>
      </c>
      <c r="BK154" s="143">
        <f t="shared" si="9"/>
        <v>0</v>
      </c>
      <c r="BL154" s="13" t="s">
        <v>185</v>
      </c>
      <c r="BM154" s="142" t="s">
        <v>1296</v>
      </c>
    </row>
    <row r="155" spans="2:65" s="1" customFormat="1" ht="33" customHeight="1">
      <c r="B155" s="28"/>
      <c r="C155" s="130" t="s">
        <v>285</v>
      </c>
      <c r="D155" s="130" t="s">
        <v>170</v>
      </c>
      <c r="E155" s="131" t="s">
        <v>1297</v>
      </c>
      <c r="F155" s="132" t="s">
        <v>1298</v>
      </c>
      <c r="G155" s="133" t="s">
        <v>173</v>
      </c>
      <c r="H155" s="134">
        <v>1</v>
      </c>
      <c r="I155" s="135"/>
      <c r="J155" s="136">
        <f t="shared" si="0"/>
        <v>0</v>
      </c>
      <c r="K155" s="132" t="s">
        <v>174</v>
      </c>
      <c r="L155" s="137"/>
      <c r="M155" s="138" t="s">
        <v>1</v>
      </c>
      <c r="N155" s="139" t="s">
        <v>47</v>
      </c>
      <c r="P155" s="140">
        <f t="shared" si="1"/>
        <v>0</v>
      </c>
      <c r="Q155" s="140">
        <v>0</v>
      </c>
      <c r="R155" s="140">
        <f t="shared" si="2"/>
        <v>0</v>
      </c>
      <c r="S155" s="140">
        <v>0</v>
      </c>
      <c r="T155" s="141">
        <f t="shared" si="3"/>
        <v>0</v>
      </c>
      <c r="AR155" s="142" t="s">
        <v>190</v>
      </c>
      <c r="AT155" s="142" t="s">
        <v>170</v>
      </c>
      <c r="AU155" s="142" t="s">
        <v>90</v>
      </c>
      <c r="AY155" s="13" t="s">
        <v>169</v>
      </c>
      <c r="BE155" s="143">
        <f t="shared" si="4"/>
        <v>0</v>
      </c>
      <c r="BF155" s="143">
        <f t="shared" si="5"/>
        <v>0</v>
      </c>
      <c r="BG155" s="143">
        <f t="shared" si="6"/>
        <v>0</v>
      </c>
      <c r="BH155" s="143">
        <f t="shared" si="7"/>
        <v>0</v>
      </c>
      <c r="BI155" s="143">
        <f t="shared" si="8"/>
        <v>0</v>
      </c>
      <c r="BJ155" s="13" t="s">
        <v>21</v>
      </c>
      <c r="BK155" s="143">
        <f t="shared" si="9"/>
        <v>0</v>
      </c>
      <c r="BL155" s="13" t="s">
        <v>190</v>
      </c>
      <c r="BM155" s="142" t="s">
        <v>1299</v>
      </c>
    </row>
    <row r="156" spans="2:65" s="1" customFormat="1" ht="24.2" customHeight="1">
      <c r="B156" s="28"/>
      <c r="C156" s="144" t="s">
        <v>289</v>
      </c>
      <c r="D156" s="144" t="s">
        <v>182</v>
      </c>
      <c r="E156" s="145" t="s">
        <v>1300</v>
      </c>
      <c r="F156" s="146" t="s">
        <v>1301</v>
      </c>
      <c r="G156" s="147" t="s">
        <v>173</v>
      </c>
      <c r="H156" s="148">
        <v>1</v>
      </c>
      <c r="I156" s="149"/>
      <c r="J156" s="150">
        <f t="shared" si="0"/>
        <v>0</v>
      </c>
      <c r="K156" s="146" t="s">
        <v>174</v>
      </c>
      <c r="L156" s="28"/>
      <c r="M156" s="151" t="s">
        <v>1</v>
      </c>
      <c r="N156" s="152" t="s">
        <v>47</v>
      </c>
      <c r="P156" s="140">
        <f t="shared" si="1"/>
        <v>0</v>
      </c>
      <c r="Q156" s="140">
        <v>0</v>
      </c>
      <c r="R156" s="140">
        <f t="shared" si="2"/>
        <v>0</v>
      </c>
      <c r="S156" s="140">
        <v>0</v>
      </c>
      <c r="T156" s="141">
        <f t="shared" si="3"/>
        <v>0</v>
      </c>
      <c r="AR156" s="142" t="s">
        <v>185</v>
      </c>
      <c r="AT156" s="142" t="s">
        <v>182</v>
      </c>
      <c r="AU156" s="142" t="s">
        <v>90</v>
      </c>
      <c r="AY156" s="13" t="s">
        <v>169</v>
      </c>
      <c r="BE156" s="143">
        <f t="shared" si="4"/>
        <v>0</v>
      </c>
      <c r="BF156" s="143">
        <f t="shared" si="5"/>
        <v>0</v>
      </c>
      <c r="BG156" s="143">
        <f t="shared" si="6"/>
        <v>0</v>
      </c>
      <c r="BH156" s="143">
        <f t="shared" si="7"/>
        <v>0</v>
      </c>
      <c r="BI156" s="143">
        <f t="shared" si="8"/>
        <v>0</v>
      </c>
      <c r="BJ156" s="13" t="s">
        <v>21</v>
      </c>
      <c r="BK156" s="143">
        <f t="shared" si="9"/>
        <v>0</v>
      </c>
      <c r="BL156" s="13" t="s">
        <v>185</v>
      </c>
      <c r="BM156" s="142" t="s">
        <v>1302</v>
      </c>
    </row>
    <row r="157" spans="2:65" s="1" customFormat="1" ht="37.9" customHeight="1">
      <c r="B157" s="28"/>
      <c r="C157" s="130" t="s">
        <v>293</v>
      </c>
      <c r="D157" s="130" t="s">
        <v>170</v>
      </c>
      <c r="E157" s="131" t="s">
        <v>1303</v>
      </c>
      <c r="F157" s="132" t="s">
        <v>1304</v>
      </c>
      <c r="G157" s="133" t="s">
        <v>173</v>
      </c>
      <c r="H157" s="134">
        <v>1</v>
      </c>
      <c r="I157" s="135"/>
      <c r="J157" s="136">
        <f t="shared" si="0"/>
        <v>0</v>
      </c>
      <c r="K157" s="132" t="s">
        <v>174</v>
      </c>
      <c r="L157" s="137"/>
      <c r="M157" s="138" t="s">
        <v>1</v>
      </c>
      <c r="N157" s="139" t="s">
        <v>47</v>
      </c>
      <c r="P157" s="140">
        <f t="shared" si="1"/>
        <v>0</v>
      </c>
      <c r="Q157" s="140">
        <v>0</v>
      </c>
      <c r="R157" s="140">
        <f t="shared" si="2"/>
        <v>0</v>
      </c>
      <c r="S157" s="140">
        <v>0</v>
      </c>
      <c r="T157" s="141">
        <f t="shared" si="3"/>
        <v>0</v>
      </c>
      <c r="AR157" s="142" t="s">
        <v>190</v>
      </c>
      <c r="AT157" s="142" t="s">
        <v>170</v>
      </c>
      <c r="AU157" s="142" t="s">
        <v>90</v>
      </c>
      <c r="AY157" s="13" t="s">
        <v>169</v>
      </c>
      <c r="BE157" s="143">
        <f t="shared" si="4"/>
        <v>0</v>
      </c>
      <c r="BF157" s="143">
        <f t="shared" si="5"/>
        <v>0</v>
      </c>
      <c r="BG157" s="143">
        <f t="shared" si="6"/>
        <v>0</v>
      </c>
      <c r="BH157" s="143">
        <f t="shared" si="7"/>
        <v>0</v>
      </c>
      <c r="BI157" s="143">
        <f t="shared" si="8"/>
        <v>0</v>
      </c>
      <c r="BJ157" s="13" t="s">
        <v>21</v>
      </c>
      <c r="BK157" s="143">
        <f t="shared" si="9"/>
        <v>0</v>
      </c>
      <c r="BL157" s="13" t="s">
        <v>190</v>
      </c>
      <c r="BM157" s="142" t="s">
        <v>1305</v>
      </c>
    </row>
    <row r="158" spans="2:65" s="1" customFormat="1" ht="33" customHeight="1">
      <c r="B158" s="28"/>
      <c r="C158" s="144" t="s">
        <v>299</v>
      </c>
      <c r="D158" s="144" t="s">
        <v>182</v>
      </c>
      <c r="E158" s="145" t="s">
        <v>1306</v>
      </c>
      <c r="F158" s="146" t="s">
        <v>1307</v>
      </c>
      <c r="G158" s="147" t="s">
        <v>173</v>
      </c>
      <c r="H158" s="148">
        <v>1</v>
      </c>
      <c r="I158" s="149"/>
      <c r="J158" s="150">
        <f t="shared" si="0"/>
        <v>0</v>
      </c>
      <c r="K158" s="146" t="s">
        <v>174</v>
      </c>
      <c r="L158" s="28"/>
      <c r="M158" s="151" t="s">
        <v>1</v>
      </c>
      <c r="N158" s="152" t="s">
        <v>47</v>
      </c>
      <c r="P158" s="140">
        <f t="shared" si="1"/>
        <v>0</v>
      </c>
      <c r="Q158" s="140">
        <v>0</v>
      </c>
      <c r="R158" s="140">
        <f t="shared" si="2"/>
        <v>0</v>
      </c>
      <c r="S158" s="140">
        <v>0</v>
      </c>
      <c r="T158" s="141">
        <f t="shared" si="3"/>
        <v>0</v>
      </c>
      <c r="AR158" s="142" t="s">
        <v>185</v>
      </c>
      <c r="AT158" s="142" t="s">
        <v>182</v>
      </c>
      <c r="AU158" s="142" t="s">
        <v>90</v>
      </c>
      <c r="AY158" s="13" t="s">
        <v>169</v>
      </c>
      <c r="BE158" s="143">
        <f t="shared" si="4"/>
        <v>0</v>
      </c>
      <c r="BF158" s="143">
        <f t="shared" si="5"/>
        <v>0</v>
      </c>
      <c r="BG158" s="143">
        <f t="shared" si="6"/>
        <v>0</v>
      </c>
      <c r="BH158" s="143">
        <f t="shared" si="7"/>
        <v>0</v>
      </c>
      <c r="BI158" s="143">
        <f t="shared" si="8"/>
        <v>0</v>
      </c>
      <c r="BJ158" s="13" t="s">
        <v>21</v>
      </c>
      <c r="BK158" s="143">
        <f t="shared" si="9"/>
        <v>0</v>
      </c>
      <c r="BL158" s="13" t="s">
        <v>185</v>
      </c>
      <c r="BM158" s="142" t="s">
        <v>1308</v>
      </c>
    </row>
    <row r="159" spans="2:65" s="1" customFormat="1" ht="37.9" customHeight="1">
      <c r="B159" s="28"/>
      <c r="C159" s="130" t="s">
        <v>304</v>
      </c>
      <c r="D159" s="130" t="s">
        <v>170</v>
      </c>
      <c r="E159" s="131" t="s">
        <v>1309</v>
      </c>
      <c r="F159" s="132" t="s">
        <v>1310</v>
      </c>
      <c r="G159" s="133" t="s">
        <v>173</v>
      </c>
      <c r="H159" s="134">
        <v>1</v>
      </c>
      <c r="I159" s="135"/>
      <c r="J159" s="136">
        <f t="shared" si="0"/>
        <v>0</v>
      </c>
      <c r="K159" s="132" t="s">
        <v>174</v>
      </c>
      <c r="L159" s="137"/>
      <c r="M159" s="138" t="s">
        <v>1</v>
      </c>
      <c r="N159" s="139" t="s">
        <v>47</v>
      </c>
      <c r="P159" s="140">
        <f t="shared" si="1"/>
        <v>0</v>
      </c>
      <c r="Q159" s="140">
        <v>0</v>
      </c>
      <c r="R159" s="140">
        <f t="shared" si="2"/>
        <v>0</v>
      </c>
      <c r="S159" s="140">
        <v>0</v>
      </c>
      <c r="T159" s="141">
        <f t="shared" si="3"/>
        <v>0</v>
      </c>
      <c r="AR159" s="142" t="s">
        <v>190</v>
      </c>
      <c r="AT159" s="142" t="s">
        <v>170</v>
      </c>
      <c r="AU159" s="142" t="s">
        <v>90</v>
      </c>
      <c r="AY159" s="13" t="s">
        <v>169</v>
      </c>
      <c r="BE159" s="143">
        <f t="shared" si="4"/>
        <v>0</v>
      </c>
      <c r="BF159" s="143">
        <f t="shared" si="5"/>
        <v>0</v>
      </c>
      <c r="BG159" s="143">
        <f t="shared" si="6"/>
        <v>0</v>
      </c>
      <c r="BH159" s="143">
        <f t="shared" si="7"/>
        <v>0</v>
      </c>
      <c r="BI159" s="143">
        <f t="shared" si="8"/>
        <v>0</v>
      </c>
      <c r="BJ159" s="13" t="s">
        <v>21</v>
      </c>
      <c r="BK159" s="143">
        <f t="shared" si="9"/>
        <v>0</v>
      </c>
      <c r="BL159" s="13" t="s">
        <v>190</v>
      </c>
      <c r="BM159" s="142" t="s">
        <v>1311</v>
      </c>
    </row>
    <row r="160" spans="2:65" s="1" customFormat="1" ht="24.2" customHeight="1">
      <c r="B160" s="28"/>
      <c r="C160" s="144" t="s">
        <v>308</v>
      </c>
      <c r="D160" s="144" t="s">
        <v>182</v>
      </c>
      <c r="E160" s="145" t="s">
        <v>1312</v>
      </c>
      <c r="F160" s="146" t="s">
        <v>1313</v>
      </c>
      <c r="G160" s="147" t="s">
        <v>173</v>
      </c>
      <c r="H160" s="148">
        <v>1</v>
      </c>
      <c r="I160" s="149"/>
      <c r="J160" s="150">
        <f t="shared" si="0"/>
        <v>0</v>
      </c>
      <c r="K160" s="146" t="s">
        <v>174</v>
      </c>
      <c r="L160" s="28"/>
      <c r="M160" s="151" t="s">
        <v>1</v>
      </c>
      <c r="N160" s="152" t="s">
        <v>47</v>
      </c>
      <c r="P160" s="140">
        <f t="shared" si="1"/>
        <v>0</v>
      </c>
      <c r="Q160" s="140">
        <v>0</v>
      </c>
      <c r="R160" s="140">
        <f t="shared" si="2"/>
        <v>0</v>
      </c>
      <c r="S160" s="140">
        <v>0</v>
      </c>
      <c r="T160" s="141">
        <f t="shared" si="3"/>
        <v>0</v>
      </c>
      <c r="AR160" s="142" t="s">
        <v>185</v>
      </c>
      <c r="AT160" s="142" t="s">
        <v>182</v>
      </c>
      <c r="AU160" s="142" t="s">
        <v>90</v>
      </c>
      <c r="AY160" s="13" t="s">
        <v>169</v>
      </c>
      <c r="BE160" s="143">
        <f t="shared" si="4"/>
        <v>0</v>
      </c>
      <c r="BF160" s="143">
        <f t="shared" si="5"/>
        <v>0</v>
      </c>
      <c r="BG160" s="143">
        <f t="shared" si="6"/>
        <v>0</v>
      </c>
      <c r="BH160" s="143">
        <f t="shared" si="7"/>
        <v>0</v>
      </c>
      <c r="BI160" s="143">
        <f t="shared" si="8"/>
        <v>0</v>
      </c>
      <c r="BJ160" s="13" t="s">
        <v>21</v>
      </c>
      <c r="BK160" s="143">
        <f t="shared" si="9"/>
        <v>0</v>
      </c>
      <c r="BL160" s="13" t="s">
        <v>185</v>
      </c>
      <c r="BM160" s="142" t="s">
        <v>1314</v>
      </c>
    </row>
    <row r="161" spans="2:65" s="1" customFormat="1" ht="37.9" customHeight="1">
      <c r="B161" s="28"/>
      <c r="C161" s="130" t="s">
        <v>312</v>
      </c>
      <c r="D161" s="130" t="s">
        <v>170</v>
      </c>
      <c r="E161" s="131" t="s">
        <v>1315</v>
      </c>
      <c r="F161" s="132" t="s">
        <v>1316</v>
      </c>
      <c r="G161" s="133" t="s">
        <v>173</v>
      </c>
      <c r="H161" s="134">
        <v>1</v>
      </c>
      <c r="I161" s="135"/>
      <c r="J161" s="136">
        <f t="shared" si="0"/>
        <v>0</v>
      </c>
      <c r="K161" s="132" t="s">
        <v>174</v>
      </c>
      <c r="L161" s="137"/>
      <c r="M161" s="138" t="s">
        <v>1</v>
      </c>
      <c r="N161" s="139" t="s">
        <v>47</v>
      </c>
      <c r="P161" s="140">
        <f t="shared" si="1"/>
        <v>0</v>
      </c>
      <c r="Q161" s="140">
        <v>0</v>
      </c>
      <c r="R161" s="140">
        <f t="shared" si="2"/>
        <v>0</v>
      </c>
      <c r="S161" s="140">
        <v>0</v>
      </c>
      <c r="T161" s="141">
        <f t="shared" si="3"/>
        <v>0</v>
      </c>
      <c r="AR161" s="142" t="s">
        <v>190</v>
      </c>
      <c r="AT161" s="142" t="s">
        <v>170</v>
      </c>
      <c r="AU161" s="142" t="s">
        <v>90</v>
      </c>
      <c r="AY161" s="13" t="s">
        <v>169</v>
      </c>
      <c r="BE161" s="143">
        <f t="shared" si="4"/>
        <v>0</v>
      </c>
      <c r="BF161" s="143">
        <f t="shared" si="5"/>
        <v>0</v>
      </c>
      <c r="BG161" s="143">
        <f t="shared" si="6"/>
        <v>0</v>
      </c>
      <c r="BH161" s="143">
        <f t="shared" si="7"/>
        <v>0</v>
      </c>
      <c r="BI161" s="143">
        <f t="shared" si="8"/>
        <v>0</v>
      </c>
      <c r="BJ161" s="13" t="s">
        <v>21</v>
      </c>
      <c r="BK161" s="143">
        <f t="shared" si="9"/>
        <v>0</v>
      </c>
      <c r="BL161" s="13" t="s">
        <v>190</v>
      </c>
      <c r="BM161" s="142" t="s">
        <v>1317</v>
      </c>
    </row>
    <row r="162" spans="2:65" s="1" customFormat="1" ht="24.2" customHeight="1">
      <c r="B162" s="28"/>
      <c r="C162" s="144" t="s">
        <v>316</v>
      </c>
      <c r="D162" s="144" t="s">
        <v>182</v>
      </c>
      <c r="E162" s="145" t="s">
        <v>1318</v>
      </c>
      <c r="F162" s="146" t="s">
        <v>1319</v>
      </c>
      <c r="G162" s="147" t="s">
        <v>173</v>
      </c>
      <c r="H162" s="148">
        <v>1</v>
      </c>
      <c r="I162" s="149"/>
      <c r="J162" s="150">
        <f t="shared" si="0"/>
        <v>0</v>
      </c>
      <c r="K162" s="146" t="s">
        <v>174</v>
      </c>
      <c r="L162" s="28"/>
      <c r="M162" s="151" t="s">
        <v>1</v>
      </c>
      <c r="N162" s="152" t="s">
        <v>47</v>
      </c>
      <c r="P162" s="140">
        <f t="shared" si="1"/>
        <v>0</v>
      </c>
      <c r="Q162" s="140">
        <v>0</v>
      </c>
      <c r="R162" s="140">
        <f t="shared" si="2"/>
        <v>0</v>
      </c>
      <c r="S162" s="140">
        <v>0</v>
      </c>
      <c r="T162" s="141">
        <f t="shared" si="3"/>
        <v>0</v>
      </c>
      <c r="AR162" s="142" t="s">
        <v>185</v>
      </c>
      <c r="AT162" s="142" t="s">
        <v>182</v>
      </c>
      <c r="AU162" s="142" t="s">
        <v>90</v>
      </c>
      <c r="AY162" s="13" t="s">
        <v>169</v>
      </c>
      <c r="BE162" s="143">
        <f t="shared" si="4"/>
        <v>0</v>
      </c>
      <c r="BF162" s="143">
        <f t="shared" si="5"/>
        <v>0</v>
      </c>
      <c r="BG162" s="143">
        <f t="shared" si="6"/>
        <v>0</v>
      </c>
      <c r="BH162" s="143">
        <f t="shared" si="7"/>
        <v>0</v>
      </c>
      <c r="BI162" s="143">
        <f t="shared" si="8"/>
        <v>0</v>
      </c>
      <c r="BJ162" s="13" t="s">
        <v>21</v>
      </c>
      <c r="BK162" s="143">
        <f t="shared" si="9"/>
        <v>0</v>
      </c>
      <c r="BL162" s="13" t="s">
        <v>185</v>
      </c>
      <c r="BM162" s="142" t="s">
        <v>1320</v>
      </c>
    </row>
    <row r="163" spans="2:65" s="1" customFormat="1" ht="21.75" customHeight="1">
      <c r="B163" s="28"/>
      <c r="C163" s="130" t="s">
        <v>320</v>
      </c>
      <c r="D163" s="130" t="s">
        <v>170</v>
      </c>
      <c r="E163" s="131" t="s">
        <v>1321</v>
      </c>
      <c r="F163" s="132" t="s">
        <v>1322</v>
      </c>
      <c r="G163" s="133" t="s">
        <v>173</v>
      </c>
      <c r="H163" s="134">
        <v>1</v>
      </c>
      <c r="I163" s="135"/>
      <c r="J163" s="136">
        <f t="shared" si="0"/>
        <v>0</v>
      </c>
      <c r="K163" s="132" t="s">
        <v>174</v>
      </c>
      <c r="L163" s="137"/>
      <c r="M163" s="138" t="s">
        <v>1</v>
      </c>
      <c r="N163" s="139" t="s">
        <v>47</v>
      </c>
      <c r="P163" s="140">
        <f t="shared" si="1"/>
        <v>0</v>
      </c>
      <c r="Q163" s="140">
        <v>0</v>
      </c>
      <c r="R163" s="140">
        <f t="shared" si="2"/>
        <v>0</v>
      </c>
      <c r="S163" s="140">
        <v>0</v>
      </c>
      <c r="T163" s="141">
        <f t="shared" si="3"/>
        <v>0</v>
      </c>
      <c r="AR163" s="142" t="s">
        <v>190</v>
      </c>
      <c r="AT163" s="142" t="s">
        <v>170</v>
      </c>
      <c r="AU163" s="142" t="s">
        <v>90</v>
      </c>
      <c r="AY163" s="13" t="s">
        <v>169</v>
      </c>
      <c r="BE163" s="143">
        <f t="shared" si="4"/>
        <v>0</v>
      </c>
      <c r="BF163" s="143">
        <f t="shared" si="5"/>
        <v>0</v>
      </c>
      <c r="BG163" s="143">
        <f t="shared" si="6"/>
        <v>0</v>
      </c>
      <c r="BH163" s="143">
        <f t="shared" si="7"/>
        <v>0</v>
      </c>
      <c r="BI163" s="143">
        <f t="shared" si="8"/>
        <v>0</v>
      </c>
      <c r="BJ163" s="13" t="s">
        <v>21</v>
      </c>
      <c r="BK163" s="143">
        <f t="shared" si="9"/>
        <v>0</v>
      </c>
      <c r="BL163" s="13" t="s">
        <v>190</v>
      </c>
      <c r="BM163" s="142" t="s">
        <v>1323</v>
      </c>
    </row>
    <row r="164" spans="2:65" s="1" customFormat="1" ht="33" customHeight="1">
      <c r="B164" s="28"/>
      <c r="C164" s="144" t="s">
        <v>324</v>
      </c>
      <c r="D164" s="144" t="s">
        <v>182</v>
      </c>
      <c r="E164" s="145" t="s">
        <v>1324</v>
      </c>
      <c r="F164" s="146" t="s">
        <v>1325</v>
      </c>
      <c r="G164" s="147" t="s">
        <v>173</v>
      </c>
      <c r="H164" s="148">
        <v>1</v>
      </c>
      <c r="I164" s="149"/>
      <c r="J164" s="150">
        <f t="shared" si="0"/>
        <v>0</v>
      </c>
      <c r="K164" s="146" t="s">
        <v>174</v>
      </c>
      <c r="L164" s="28"/>
      <c r="M164" s="151" t="s">
        <v>1</v>
      </c>
      <c r="N164" s="152" t="s">
        <v>47</v>
      </c>
      <c r="P164" s="140">
        <f t="shared" si="1"/>
        <v>0</v>
      </c>
      <c r="Q164" s="140">
        <v>0</v>
      </c>
      <c r="R164" s="140">
        <f t="shared" si="2"/>
        <v>0</v>
      </c>
      <c r="S164" s="140">
        <v>0</v>
      </c>
      <c r="T164" s="141">
        <f t="shared" si="3"/>
        <v>0</v>
      </c>
      <c r="AR164" s="142" t="s">
        <v>185</v>
      </c>
      <c r="AT164" s="142" t="s">
        <v>182</v>
      </c>
      <c r="AU164" s="142" t="s">
        <v>90</v>
      </c>
      <c r="AY164" s="13" t="s">
        <v>169</v>
      </c>
      <c r="BE164" s="143">
        <f t="shared" si="4"/>
        <v>0</v>
      </c>
      <c r="BF164" s="143">
        <f t="shared" si="5"/>
        <v>0</v>
      </c>
      <c r="BG164" s="143">
        <f t="shared" si="6"/>
        <v>0</v>
      </c>
      <c r="BH164" s="143">
        <f t="shared" si="7"/>
        <v>0</v>
      </c>
      <c r="BI164" s="143">
        <f t="shared" si="8"/>
        <v>0</v>
      </c>
      <c r="BJ164" s="13" t="s">
        <v>21</v>
      </c>
      <c r="BK164" s="143">
        <f t="shared" si="9"/>
        <v>0</v>
      </c>
      <c r="BL164" s="13" t="s">
        <v>185</v>
      </c>
      <c r="BM164" s="142" t="s">
        <v>1326</v>
      </c>
    </row>
    <row r="165" spans="2:65" s="1" customFormat="1" ht="33" customHeight="1">
      <c r="B165" s="28"/>
      <c r="C165" s="130" t="s">
        <v>328</v>
      </c>
      <c r="D165" s="130" t="s">
        <v>170</v>
      </c>
      <c r="E165" s="131" t="s">
        <v>1327</v>
      </c>
      <c r="F165" s="132" t="s">
        <v>1328</v>
      </c>
      <c r="G165" s="133" t="s">
        <v>173</v>
      </c>
      <c r="H165" s="134">
        <v>1</v>
      </c>
      <c r="I165" s="135"/>
      <c r="J165" s="136">
        <f t="shared" si="0"/>
        <v>0</v>
      </c>
      <c r="K165" s="132" t="s">
        <v>174</v>
      </c>
      <c r="L165" s="137"/>
      <c r="M165" s="138" t="s">
        <v>1</v>
      </c>
      <c r="N165" s="139" t="s">
        <v>47</v>
      </c>
      <c r="P165" s="140">
        <f t="shared" si="1"/>
        <v>0</v>
      </c>
      <c r="Q165" s="140">
        <v>0</v>
      </c>
      <c r="R165" s="140">
        <f t="shared" si="2"/>
        <v>0</v>
      </c>
      <c r="S165" s="140">
        <v>0</v>
      </c>
      <c r="T165" s="141">
        <f t="shared" si="3"/>
        <v>0</v>
      </c>
      <c r="AR165" s="142" t="s">
        <v>190</v>
      </c>
      <c r="AT165" s="142" t="s">
        <v>170</v>
      </c>
      <c r="AU165" s="142" t="s">
        <v>90</v>
      </c>
      <c r="AY165" s="13" t="s">
        <v>169</v>
      </c>
      <c r="BE165" s="143">
        <f t="shared" si="4"/>
        <v>0</v>
      </c>
      <c r="BF165" s="143">
        <f t="shared" si="5"/>
        <v>0</v>
      </c>
      <c r="BG165" s="143">
        <f t="shared" si="6"/>
        <v>0</v>
      </c>
      <c r="BH165" s="143">
        <f t="shared" si="7"/>
        <v>0</v>
      </c>
      <c r="BI165" s="143">
        <f t="shared" si="8"/>
        <v>0</v>
      </c>
      <c r="BJ165" s="13" t="s">
        <v>21</v>
      </c>
      <c r="BK165" s="143">
        <f t="shared" si="9"/>
        <v>0</v>
      </c>
      <c r="BL165" s="13" t="s">
        <v>190</v>
      </c>
      <c r="BM165" s="142" t="s">
        <v>1329</v>
      </c>
    </row>
    <row r="166" spans="2:65" s="1" customFormat="1" ht="33" customHeight="1">
      <c r="B166" s="28"/>
      <c r="C166" s="130" t="s">
        <v>332</v>
      </c>
      <c r="D166" s="130" t="s">
        <v>170</v>
      </c>
      <c r="E166" s="131" t="s">
        <v>1330</v>
      </c>
      <c r="F166" s="132" t="s">
        <v>1331</v>
      </c>
      <c r="G166" s="133" t="s">
        <v>173</v>
      </c>
      <c r="H166" s="134">
        <v>1</v>
      </c>
      <c r="I166" s="135"/>
      <c r="J166" s="136">
        <f t="shared" si="0"/>
        <v>0</v>
      </c>
      <c r="K166" s="132" t="s">
        <v>174</v>
      </c>
      <c r="L166" s="137"/>
      <c r="M166" s="138" t="s">
        <v>1</v>
      </c>
      <c r="N166" s="139" t="s">
        <v>47</v>
      </c>
      <c r="P166" s="140">
        <f t="shared" si="1"/>
        <v>0</v>
      </c>
      <c r="Q166" s="140">
        <v>0</v>
      </c>
      <c r="R166" s="140">
        <f t="shared" si="2"/>
        <v>0</v>
      </c>
      <c r="S166" s="140">
        <v>0</v>
      </c>
      <c r="T166" s="141">
        <f t="shared" si="3"/>
        <v>0</v>
      </c>
      <c r="AR166" s="142" t="s">
        <v>190</v>
      </c>
      <c r="AT166" s="142" t="s">
        <v>170</v>
      </c>
      <c r="AU166" s="142" t="s">
        <v>90</v>
      </c>
      <c r="AY166" s="13" t="s">
        <v>169</v>
      </c>
      <c r="BE166" s="143">
        <f t="shared" si="4"/>
        <v>0</v>
      </c>
      <c r="BF166" s="143">
        <f t="shared" si="5"/>
        <v>0</v>
      </c>
      <c r="BG166" s="143">
        <f t="shared" si="6"/>
        <v>0</v>
      </c>
      <c r="BH166" s="143">
        <f t="shared" si="7"/>
        <v>0</v>
      </c>
      <c r="BI166" s="143">
        <f t="shared" si="8"/>
        <v>0</v>
      </c>
      <c r="BJ166" s="13" t="s">
        <v>21</v>
      </c>
      <c r="BK166" s="143">
        <f t="shared" si="9"/>
        <v>0</v>
      </c>
      <c r="BL166" s="13" t="s">
        <v>190</v>
      </c>
      <c r="BM166" s="142" t="s">
        <v>1332</v>
      </c>
    </row>
    <row r="167" spans="2:65" s="1" customFormat="1" ht="101.25" customHeight="1">
      <c r="B167" s="28"/>
      <c r="C167" s="144" t="s">
        <v>336</v>
      </c>
      <c r="D167" s="144" t="s">
        <v>182</v>
      </c>
      <c r="E167" s="145" t="s">
        <v>1333</v>
      </c>
      <c r="F167" s="146" t="s">
        <v>1334</v>
      </c>
      <c r="G167" s="147" t="s">
        <v>173</v>
      </c>
      <c r="H167" s="148">
        <v>1</v>
      </c>
      <c r="I167" s="149"/>
      <c r="J167" s="150">
        <f t="shared" si="0"/>
        <v>0</v>
      </c>
      <c r="K167" s="146" t="s">
        <v>174</v>
      </c>
      <c r="L167" s="28"/>
      <c r="M167" s="151" t="s">
        <v>1</v>
      </c>
      <c r="N167" s="152" t="s">
        <v>47</v>
      </c>
      <c r="P167" s="140">
        <f t="shared" si="1"/>
        <v>0</v>
      </c>
      <c r="Q167" s="140">
        <v>0</v>
      </c>
      <c r="R167" s="140">
        <f t="shared" si="2"/>
        <v>0</v>
      </c>
      <c r="S167" s="140">
        <v>0</v>
      </c>
      <c r="T167" s="141">
        <f t="shared" si="3"/>
        <v>0</v>
      </c>
      <c r="AR167" s="142" t="s">
        <v>185</v>
      </c>
      <c r="AT167" s="142" t="s">
        <v>182</v>
      </c>
      <c r="AU167" s="142" t="s">
        <v>90</v>
      </c>
      <c r="AY167" s="13" t="s">
        <v>169</v>
      </c>
      <c r="BE167" s="143">
        <f t="shared" si="4"/>
        <v>0</v>
      </c>
      <c r="BF167" s="143">
        <f t="shared" si="5"/>
        <v>0</v>
      </c>
      <c r="BG167" s="143">
        <f t="shared" si="6"/>
        <v>0</v>
      </c>
      <c r="BH167" s="143">
        <f t="shared" si="7"/>
        <v>0</v>
      </c>
      <c r="BI167" s="143">
        <f t="shared" si="8"/>
        <v>0</v>
      </c>
      <c r="BJ167" s="13" t="s">
        <v>21</v>
      </c>
      <c r="BK167" s="143">
        <f t="shared" si="9"/>
        <v>0</v>
      </c>
      <c r="BL167" s="13" t="s">
        <v>185</v>
      </c>
      <c r="BM167" s="142" t="s">
        <v>1335</v>
      </c>
    </row>
    <row r="168" spans="2:65" s="1" customFormat="1" ht="49.15" customHeight="1">
      <c r="B168" s="28"/>
      <c r="C168" s="144" t="s">
        <v>340</v>
      </c>
      <c r="D168" s="144" t="s">
        <v>182</v>
      </c>
      <c r="E168" s="145" t="s">
        <v>1336</v>
      </c>
      <c r="F168" s="146" t="s">
        <v>1337</v>
      </c>
      <c r="G168" s="147" t="s">
        <v>815</v>
      </c>
      <c r="H168" s="148">
        <v>16</v>
      </c>
      <c r="I168" s="149"/>
      <c r="J168" s="150">
        <f t="shared" si="0"/>
        <v>0</v>
      </c>
      <c r="K168" s="146" t="s">
        <v>174</v>
      </c>
      <c r="L168" s="28"/>
      <c r="M168" s="151" t="s">
        <v>1</v>
      </c>
      <c r="N168" s="152" t="s">
        <v>47</v>
      </c>
      <c r="P168" s="140">
        <f t="shared" si="1"/>
        <v>0</v>
      </c>
      <c r="Q168" s="140">
        <v>0</v>
      </c>
      <c r="R168" s="140">
        <f t="shared" si="2"/>
        <v>0</v>
      </c>
      <c r="S168" s="140">
        <v>0</v>
      </c>
      <c r="T168" s="141">
        <f t="shared" si="3"/>
        <v>0</v>
      </c>
      <c r="AR168" s="142" t="s">
        <v>185</v>
      </c>
      <c r="AT168" s="142" t="s">
        <v>182</v>
      </c>
      <c r="AU168" s="142" t="s">
        <v>90</v>
      </c>
      <c r="AY168" s="13" t="s">
        <v>169</v>
      </c>
      <c r="BE168" s="143">
        <f t="shared" si="4"/>
        <v>0</v>
      </c>
      <c r="BF168" s="143">
        <f t="shared" si="5"/>
        <v>0</v>
      </c>
      <c r="BG168" s="143">
        <f t="shared" si="6"/>
        <v>0</v>
      </c>
      <c r="BH168" s="143">
        <f t="shared" si="7"/>
        <v>0</v>
      </c>
      <c r="BI168" s="143">
        <f t="shared" si="8"/>
        <v>0</v>
      </c>
      <c r="BJ168" s="13" t="s">
        <v>21</v>
      </c>
      <c r="BK168" s="143">
        <f t="shared" si="9"/>
        <v>0</v>
      </c>
      <c r="BL168" s="13" t="s">
        <v>185</v>
      </c>
      <c r="BM168" s="142" t="s">
        <v>1338</v>
      </c>
    </row>
    <row r="169" spans="2:65" s="1" customFormat="1" ht="76.349999999999994" customHeight="1">
      <c r="B169" s="28"/>
      <c r="C169" s="144" t="s">
        <v>344</v>
      </c>
      <c r="D169" s="144" t="s">
        <v>182</v>
      </c>
      <c r="E169" s="145" t="s">
        <v>1339</v>
      </c>
      <c r="F169" s="146" t="s">
        <v>1340</v>
      </c>
      <c r="G169" s="147" t="s">
        <v>815</v>
      </c>
      <c r="H169" s="148">
        <v>16</v>
      </c>
      <c r="I169" s="149"/>
      <c r="J169" s="150">
        <f t="shared" si="0"/>
        <v>0</v>
      </c>
      <c r="K169" s="146" t="s">
        <v>174</v>
      </c>
      <c r="L169" s="28"/>
      <c r="M169" s="151" t="s">
        <v>1</v>
      </c>
      <c r="N169" s="152" t="s">
        <v>47</v>
      </c>
      <c r="P169" s="140">
        <f t="shared" si="1"/>
        <v>0</v>
      </c>
      <c r="Q169" s="140">
        <v>0</v>
      </c>
      <c r="R169" s="140">
        <f t="shared" si="2"/>
        <v>0</v>
      </c>
      <c r="S169" s="140">
        <v>0</v>
      </c>
      <c r="T169" s="141">
        <f t="shared" si="3"/>
        <v>0</v>
      </c>
      <c r="AR169" s="142" t="s">
        <v>185</v>
      </c>
      <c r="AT169" s="142" t="s">
        <v>182</v>
      </c>
      <c r="AU169" s="142" t="s">
        <v>90</v>
      </c>
      <c r="AY169" s="13" t="s">
        <v>169</v>
      </c>
      <c r="BE169" s="143">
        <f t="shared" si="4"/>
        <v>0</v>
      </c>
      <c r="BF169" s="143">
        <f t="shared" si="5"/>
        <v>0</v>
      </c>
      <c r="BG169" s="143">
        <f t="shared" si="6"/>
        <v>0</v>
      </c>
      <c r="BH169" s="143">
        <f t="shared" si="7"/>
        <v>0</v>
      </c>
      <c r="BI169" s="143">
        <f t="shared" si="8"/>
        <v>0</v>
      </c>
      <c r="BJ169" s="13" t="s">
        <v>21</v>
      </c>
      <c r="BK169" s="143">
        <f t="shared" si="9"/>
        <v>0</v>
      </c>
      <c r="BL169" s="13" t="s">
        <v>185</v>
      </c>
      <c r="BM169" s="142" t="s">
        <v>1341</v>
      </c>
    </row>
    <row r="170" spans="2:65" s="11" customFormat="1" ht="22.9" customHeight="1">
      <c r="B170" s="120"/>
      <c r="D170" s="121" t="s">
        <v>81</v>
      </c>
      <c r="E170" s="153" t="s">
        <v>1342</v>
      </c>
      <c r="F170" s="153" t="s">
        <v>1343</v>
      </c>
      <c r="I170" s="123"/>
      <c r="J170" s="154">
        <f>BK170</f>
        <v>0</v>
      </c>
      <c r="L170" s="120"/>
      <c r="M170" s="125"/>
      <c r="P170" s="126">
        <f>SUM(P171:P186)</f>
        <v>0</v>
      </c>
      <c r="R170" s="126">
        <f>SUM(R171:R186)</f>
        <v>3.4950000000000002E-2</v>
      </c>
      <c r="T170" s="127">
        <f>SUM(T171:T186)</f>
        <v>0</v>
      </c>
      <c r="AR170" s="121" t="s">
        <v>21</v>
      </c>
      <c r="AT170" s="128" t="s">
        <v>81</v>
      </c>
      <c r="AU170" s="128" t="s">
        <v>21</v>
      </c>
      <c r="AY170" s="121" t="s">
        <v>169</v>
      </c>
      <c r="BK170" s="129">
        <f>SUM(BK171:BK186)</f>
        <v>0</v>
      </c>
    </row>
    <row r="171" spans="2:65" s="1" customFormat="1" ht="24.2" customHeight="1">
      <c r="B171" s="28"/>
      <c r="C171" s="130" t="s">
        <v>348</v>
      </c>
      <c r="D171" s="130" t="s">
        <v>170</v>
      </c>
      <c r="E171" s="131" t="s">
        <v>1344</v>
      </c>
      <c r="F171" s="132" t="s">
        <v>1345</v>
      </c>
      <c r="G171" s="133" t="s">
        <v>390</v>
      </c>
      <c r="H171" s="134">
        <v>15</v>
      </c>
      <c r="I171" s="135"/>
      <c r="J171" s="136">
        <f t="shared" ref="J171:J186" si="10">ROUND(I171*H171,2)</f>
        <v>0</v>
      </c>
      <c r="K171" s="132" t="s">
        <v>1</v>
      </c>
      <c r="L171" s="137"/>
      <c r="M171" s="138" t="s">
        <v>1</v>
      </c>
      <c r="N171" s="139" t="s">
        <v>47</v>
      </c>
      <c r="P171" s="140">
        <f t="shared" ref="P171:P186" si="11">O171*H171</f>
        <v>0</v>
      </c>
      <c r="Q171" s="140">
        <v>2.33E-3</v>
      </c>
      <c r="R171" s="140">
        <f t="shared" ref="R171:R186" si="12">Q171*H171</f>
        <v>3.4950000000000002E-2</v>
      </c>
      <c r="S171" s="140">
        <v>0</v>
      </c>
      <c r="T171" s="141">
        <f t="shared" ref="T171:T186" si="13">S171*H171</f>
        <v>0</v>
      </c>
      <c r="AR171" s="142" t="s">
        <v>190</v>
      </c>
      <c r="AT171" s="142" t="s">
        <v>170</v>
      </c>
      <c r="AU171" s="142" t="s">
        <v>90</v>
      </c>
      <c r="AY171" s="13" t="s">
        <v>169</v>
      </c>
      <c r="BE171" s="143">
        <f t="shared" ref="BE171:BE186" si="14">IF(N171="základní",J171,0)</f>
        <v>0</v>
      </c>
      <c r="BF171" s="143">
        <f t="shared" ref="BF171:BF186" si="15">IF(N171="snížená",J171,0)</f>
        <v>0</v>
      </c>
      <c r="BG171" s="143">
        <f t="shared" ref="BG171:BG186" si="16">IF(N171="zákl. přenesená",J171,0)</f>
        <v>0</v>
      </c>
      <c r="BH171" s="143">
        <f t="shared" ref="BH171:BH186" si="17">IF(N171="sníž. přenesená",J171,0)</f>
        <v>0</v>
      </c>
      <c r="BI171" s="143">
        <f t="shared" ref="BI171:BI186" si="18">IF(N171="nulová",J171,0)</f>
        <v>0</v>
      </c>
      <c r="BJ171" s="13" t="s">
        <v>21</v>
      </c>
      <c r="BK171" s="143">
        <f t="shared" ref="BK171:BK186" si="19">ROUND(I171*H171,2)</f>
        <v>0</v>
      </c>
      <c r="BL171" s="13" t="s">
        <v>190</v>
      </c>
      <c r="BM171" s="142" t="s">
        <v>1346</v>
      </c>
    </row>
    <row r="172" spans="2:65" s="1" customFormat="1" ht="33" customHeight="1">
      <c r="B172" s="28"/>
      <c r="C172" s="144" t="s">
        <v>352</v>
      </c>
      <c r="D172" s="144" t="s">
        <v>182</v>
      </c>
      <c r="E172" s="145" t="s">
        <v>1347</v>
      </c>
      <c r="F172" s="146" t="s">
        <v>1348</v>
      </c>
      <c r="G172" s="147" t="s">
        <v>390</v>
      </c>
      <c r="H172" s="148">
        <v>15</v>
      </c>
      <c r="I172" s="149"/>
      <c r="J172" s="150">
        <f t="shared" si="10"/>
        <v>0</v>
      </c>
      <c r="K172" s="146" t="s">
        <v>174</v>
      </c>
      <c r="L172" s="28"/>
      <c r="M172" s="151" t="s">
        <v>1</v>
      </c>
      <c r="N172" s="152" t="s">
        <v>47</v>
      </c>
      <c r="P172" s="140">
        <f t="shared" si="11"/>
        <v>0</v>
      </c>
      <c r="Q172" s="140">
        <v>0</v>
      </c>
      <c r="R172" s="140">
        <f t="shared" si="12"/>
        <v>0</v>
      </c>
      <c r="S172" s="140">
        <v>0</v>
      </c>
      <c r="T172" s="141">
        <f t="shared" si="13"/>
        <v>0</v>
      </c>
      <c r="AR172" s="142" t="s">
        <v>185</v>
      </c>
      <c r="AT172" s="142" t="s">
        <v>182</v>
      </c>
      <c r="AU172" s="142" t="s">
        <v>90</v>
      </c>
      <c r="AY172" s="13" t="s">
        <v>169</v>
      </c>
      <c r="BE172" s="143">
        <f t="shared" si="14"/>
        <v>0</v>
      </c>
      <c r="BF172" s="143">
        <f t="shared" si="15"/>
        <v>0</v>
      </c>
      <c r="BG172" s="143">
        <f t="shared" si="16"/>
        <v>0</v>
      </c>
      <c r="BH172" s="143">
        <f t="shared" si="17"/>
        <v>0</v>
      </c>
      <c r="BI172" s="143">
        <f t="shared" si="18"/>
        <v>0</v>
      </c>
      <c r="BJ172" s="13" t="s">
        <v>21</v>
      </c>
      <c r="BK172" s="143">
        <f t="shared" si="19"/>
        <v>0</v>
      </c>
      <c r="BL172" s="13" t="s">
        <v>185</v>
      </c>
      <c r="BM172" s="142" t="s">
        <v>1349</v>
      </c>
    </row>
    <row r="173" spans="2:65" s="1" customFormat="1" ht="78" customHeight="1">
      <c r="B173" s="28"/>
      <c r="C173" s="144" t="s">
        <v>356</v>
      </c>
      <c r="D173" s="144" t="s">
        <v>182</v>
      </c>
      <c r="E173" s="145" t="s">
        <v>1350</v>
      </c>
      <c r="F173" s="146" t="s">
        <v>1351</v>
      </c>
      <c r="G173" s="147" t="s">
        <v>173</v>
      </c>
      <c r="H173" s="148">
        <v>2</v>
      </c>
      <c r="I173" s="149"/>
      <c r="J173" s="150">
        <f t="shared" si="10"/>
        <v>0</v>
      </c>
      <c r="K173" s="146" t="s">
        <v>174</v>
      </c>
      <c r="L173" s="28"/>
      <c r="M173" s="151" t="s">
        <v>1</v>
      </c>
      <c r="N173" s="152" t="s">
        <v>47</v>
      </c>
      <c r="P173" s="140">
        <f t="shared" si="11"/>
        <v>0</v>
      </c>
      <c r="Q173" s="140">
        <v>0</v>
      </c>
      <c r="R173" s="140">
        <f t="shared" si="12"/>
        <v>0</v>
      </c>
      <c r="S173" s="140">
        <v>0</v>
      </c>
      <c r="T173" s="141">
        <f t="shared" si="13"/>
        <v>0</v>
      </c>
      <c r="AR173" s="142" t="s">
        <v>185</v>
      </c>
      <c r="AT173" s="142" t="s">
        <v>182</v>
      </c>
      <c r="AU173" s="142" t="s">
        <v>90</v>
      </c>
      <c r="AY173" s="13" t="s">
        <v>169</v>
      </c>
      <c r="BE173" s="143">
        <f t="shared" si="14"/>
        <v>0</v>
      </c>
      <c r="BF173" s="143">
        <f t="shared" si="15"/>
        <v>0</v>
      </c>
      <c r="BG173" s="143">
        <f t="shared" si="16"/>
        <v>0</v>
      </c>
      <c r="BH173" s="143">
        <f t="shared" si="17"/>
        <v>0</v>
      </c>
      <c r="BI173" s="143">
        <f t="shared" si="18"/>
        <v>0</v>
      </c>
      <c r="BJ173" s="13" t="s">
        <v>21</v>
      </c>
      <c r="BK173" s="143">
        <f t="shared" si="19"/>
        <v>0</v>
      </c>
      <c r="BL173" s="13" t="s">
        <v>185</v>
      </c>
      <c r="BM173" s="142" t="s">
        <v>1352</v>
      </c>
    </row>
    <row r="174" spans="2:65" s="1" customFormat="1" ht="55.5" customHeight="1">
      <c r="B174" s="28"/>
      <c r="C174" s="130" t="s">
        <v>360</v>
      </c>
      <c r="D174" s="130" t="s">
        <v>170</v>
      </c>
      <c r="E174" s="131" t="s">
        <v>1247</v>
      </c>
      <c r="F174" s="132" t="s">
        <v>1248</v>
      </c>
      <c r="G174" s="133" t="s">
        <v>173</v>
      </c>
      <c r="H174" s="134">
        <v>1</v>
      </c>
      <c r="I174" s="135"/>
      <c r="J174" s="136">
        <f t="shared" si="10"/>
        <v>0</v>
      </c>
      <c r="K174" s="132" t="s">
        <v>174</v>
      </c>
      <c r="L174" s="137"/>
      <c r="M174" s="138" t="s">
        <v>1</v>
      </c>
      <c r="N174" s="139" t="s">
        <v>47</v>
      </c>
      <c r="P174" s="140">
        <f t="shared" si="11"/>
        <v>0</v>
      </c>
      <c r="Q174" s="140">
        <v>0</v>
      </c>
      <c r="R174" s="140">
        <f t="shared" si="12"/>
        <v>0</v>
      </c>
      <c r="S174" s="140">
        <v>0</v>
      </c>
      <c r="T174" s="141">
        <f t="shared" si="13"/>
        <v>0</v>
      </c>
      <c r="AR174" s="142" t="s">
        <v>190</v>
      </c>
      <c r="AT174" s="142" t="s">
        <v>170</v>
      </c>
      <c r="AU174" s="142" t="s">
        <v>90</v>
      </c>
      <c r="AY174" s="13" t="s">
        <v>169</v>
      </c>
      <c r="BE174" s="143">
        <f t="shared" si="14"/>
        <v>0</v>
      </c>
      <c r="BF174" s="143">
        <f t="shared" si="15"/>
        <v>0</v>
      </c>
      <c r="BG174" s="143">
        <f t="shared" si="16"/>
        <v>0</v>
      </c>
      <c r="BH174" s="143">
        <f t="shared" si="17"/>
        <v>0</v>
      </c>
      <c r="BI174" s="143">
        <f t="shared" si="18"/>
        <v>0</v>
      </c>
      <c r="BJ174" s="13" t="s">
        <v>21</v>
      </c>
      <c r="BK174" s="143">
        <f t="shared" si="19"/>
        <v>0</v>
      </c>
      <c r="BL174" s="13" t="s">
        <v>190</v>
      </c>
      <c r="BM174" s="142" t="s">
        <v>1353</v>
      </c>
    </row>
    <row r="175" spans="2:65" s="1" customFormat="1" ht="62.65" customHeight="1">
      <c r="B175" s="28"/>
      <c r="C175" s="144" t="s">
        <v>364</v>
      </c>
      <c r="D175" s="144" t="s">
        <v>182</v>
      </c>
      <c r="E175" s="145" t="s">
        <v>1279</v>
      </c>
      <c r="F175" s="146" t="s">
        <v>1280</v>
      </c>
      <c r="G175" s="147" t="s">
        <v>173</v>
      </c>
      <c r="H175" s="148">
        <v>1</v>
      </c>
      <c r="I175" s="149"/>
      <c r="J175" s="150">
        <f t="shared" si="10"/>
        <v>0</v>
      </c>
      <c r="K175" s="146" t="s">
        <v>174</v>
      </c>
      <c r="L175" s="28"/>
      <c r="M175" s="151" t="s">
        <v>1</v>
      </c>
      <c r="N175" s="152" t="s">
        <v>47</v>
      </c>
      <c r="P175" s="140">
        <f t="shared" si="11"/>
        <v>0</v>
      </c>
      <c r="Q175" s="140">
        <v>0</v>
      </c>
      <c r="R175" s="140">
        <f t="shared" si="12"/>
        <v>0</v>
      </c>
      <c r="S175" s="140">
        <v>0</v>
      </c>
      <c r="T175" s="141">
        <f t="shared" si="13"/>
        <v>0</v>
      </c>
      <c r="AR175" s="142" t="s">
        <v>185</v>
      </c>
      <c r="AT175" s="142" t="s">
        <v>182</v>
      </c>
      <c r="AU175" s="142" t="s">
        <v>90</v>
      </c>
      <c r="AY175" s="13" t="s">
        <v>169</v>
      </c>
      <c r="BE175" s="143">
        <f t="shared" si="14"/>
        <v>0</v>
      </c>
      <c r="BF175" s="143">
        <f t="shared" si="15"/>
        <v>0</v>
      </c>
      <c r="BG175" s="143">
        <f t="shared" si="16"/>
        <v>0</v>
      </c>
      <c r="BH175" s="143">
        <f t="shared" si="17"/>
        <v>0</v>
      </c>
      <c r="BI175" s="143">
        <f t="shared" si="18"/>
        <v>0</v>
      </c>
      <c r="BJ175" s="13" t="s">
        <v>21</v>
      </c>
      <c r="BK175" s="143">
        <f t="shared" si="19"/>
        <v>0</v>
      </c>
      <c r="BL175" s="13" t="s">
        <v>185</v>
      </c>
      <c r="BM175" s="142" t="s">
        <v>1354</v>
      </c>
    </row>
    <row r="176" spans="2:65" s="1" customFormat="1" ht="55.5" customHeight="1">
      <c r="B176" s="28"/>
      <c r="C176" s="130" t="s">
        <v>368</v>
      </c>
      <c r="D176" s="130" t="s">
        <v>170</v>
      </c>
      <c r="E176" s="131" t="s">
        <v>1355</v>
      </c>
      <c r="F176" s="132" t="s">
        <v>1356</v>
      </c>
      <c r="G176" s="133" t="s">
        <v>173</v>
      </c>
      <c r="H176" s="134">
        <v>1</v>
      </c>
      <c r="I176" s="135"/>
      <c r="J176" s="136">
        <f t="shared" si="10"/>
        <v>0</v>
      </c>
      <c r="K176" s="132" t="s">
        <v>174</v>
      </c>
      <c r="L176" s="137"/>
      <c r="M176" s="138" t="s">
        <v>1</v>
      </c>
      <c r="N176" s="139" t="s">
        <v>47</v>
      </c>
      <c r="P176" s="140">
        <f t="shared" si="11"/>
        <v>0</v>
      </c>
      <c r="Q176" s="140">
        <v>0</v>
      </c>
      <c r="R176" s="140">
        <f t="shared" si="12"/>
        <v>0</v>
      </c>
      <c r="S176" s="140">
        <v>0</v>
      </c>
      <c r="T176" s="141">
        <f t="shared" si="13"/>
        <v>0</v>
      </c>
      <c r="AR176" s="142" t="s">
        <v>190</v>
      </c>
      <c r="AT176" s="142" t="s">
        <v>170</v>
      </c>
      <c r="AU176" s="142" t="s">
        <v>90</v>
      </c>
      <c r="AY176" s="13" t="s">
        <v>169</v>
      </c>
      <c r="BE176" s="143">
        <f t="shared" si="14"/>
        <v>0</v>
      </c>
      <c r="BF176" s="143">
        <f t="shared" si="15"/>
        <v>0</v>
      </c>
      <c r="BG176" s="143">
        <f t="shared" si="16"/>
        <v>0</v>
      </c>
      <c r="BH176" s="143">
        <f t="shared" si="17"/>
        <v>0</v>
      </c>
      <c r="BI176" s="143">
        <f t="shared" si="18"/>
        <v>0</v>
      </c>
      <c r="BJ176" s="13" t="s">
        <v>21</v>
      </c>
      <c r="BK176" s="143">
        <f t="shared" si="19"/>
        <v>0</v>
      </c>
      <c r="BL176" s="13" t="s">
        <v>190</v>
      </c>
      <c r="BM176" s="142" t="s">
        <v>1357</v>
      </c>
    </row>
    <row r="177" spans="2:65" s="1" customFormat="1" ht="55.5" customHeight="1">
      <c r="B177" s="28"/>
      <c r="C177" s="130" t="s">
        <v>372</v>
      </c>
      <c r="D177" s="130" t="s">
        <v>170</v>
      </c>
      <c r="E177" s="131" t="s">
        <v>1358</v>
      </c>
      <c r="F177" s="132" t="s">
        <v>1359</v>
      </c>
      <c r="G177" s="133" t="s">
        <v>173</v>
      </c>
      <c r="H177" s="134">
        <v>3</v>
      </c>
      <c r="I177" s="135"/>
      <c r="J177" s="136">
        <f t="shared" si="10"/>
        <v>0</v>
      </c>
      <c r="K177" s="132" t="s">
        <v>174</v>
      </c>
      <c r="L177" s="137"/>
      <c r="M177" s="138" t="s">
        <v>1</v>
      </c>
      <c r="N177" s="139" t="s">
        <v>47</v>
      </c>
      <c r="P177" s="140">
        <f t="shared" si="11"/>
        <v>0</v>
      </c>
      <c r="Q177" s="140">
        <v>0</v>
      </c>
      <c r="R177" s="140">
        <f t="shared" si="12"/>
        <v>0</v>
      </c>
      <c r="S177" s="140">
        <v>0</v>
      </c>
      <c r="T177" s="141">
        <f t="shared" si="13"/>
        <v>0</v>
      </c>
      <c r="AR177" s="142" t="s">
        <v>190</v>
      </c>
      <c r="AT177" s="142" t="s">
        <v>170</v>
      </c>
      <c r="AU177" s="142" t="s">
        <v>90</v>
      </c>
      <c r="AY177" s="13" t="s">
        <v>169</v>
      </c>
      <c r="BE177" s="143">
        <f t="shared" si="14"/>
        <v>0</v>
      </c>
      <c r="BF177" s="143">
        <f t="shared" si="15"/>
        <v>0</v>
      </c>
      <c r="BG177" s="143">
        <f t="shared" si="16"/>
        <v>0</v>
      </c>
      <c r="BH177" s="143">
        <f t="shared" si="17"/>
        <v>0</v>
      </c>
      <c r="BI177" s="143">
        <f t="shared" si="18"/>
        <v>0</v>
      </c>
      <c r="BJ177" s="13" t="s">
        <v>21</v>
      </c>
      <c r="BK177" s="143">
        <f t="shared" si="19"/>
        <v>0</v>
      </c>
      <c r="BL177" s="13" t="s">
        <v>190</v>
      </c>
      <c r="BM177" s="142" t="s">
        <v>1360</v>
      </c>
    </row>
    <row r="178" spans="2:65" s="1" customFormat="1" ht="21.75" customHeight="1">
      <c r="B178" s="28"/>
      <c r="C178" s="144" t="s">
        <v>376</v>
      </c>
      <c r="D178" s="144" t="s">
        <v>182</v>
      </c>
      <c r="E178" s="145" t="s">
        <v>1361</v>
      </c>
      <c r="F178" s="146" t="s">
        <v>1362</v>
      </c>
      <c r="G178" s="147" t="s">
        <v>173</v>
      </c>
      <c r="H178" s="148">
        <v>1</v>
      </c>
      <c r="I178" s="149"/>
      <c r="J178" s="150">
        <f t="shared" si="10"/>
        <v>0</v>
      </c>
      <c r="K178" s="146" t="s">
        <v>174</v>
      </c>
      <c r="L178" s="28"/>
      <c r="M178" s="151" t="s">
        <v>1</v>
      </c>
      <c r="N178" s="152" t="s">
        <v>47</v>
      </c>
      <c r="P178" s="140">
        <f t="shared" si="11"/>
        <v>0</v>
      </c>
      <c r="Q178" s="140">
        <v>0</v>
      </c>
      <c r="R178" s="140">
        <f t="shared" si="12"/>
        <v>0</v>
      </c>
      <c r="S178" s="140">
        <v>0</v>
      </c>
      <c r="T178" s="141">
        <f t="shared" si="13"/>
        <v>0</v>
      </c>
      <c r="AR178" s="142" t="s">
        <v>185</v>
      </c>
      <c r="AT178" s="142" t="s">
        <v>182</v>
      </c>
      <c r="AU178" s="142" t="s">
        <v>90</v>
      </c>
      <c r="AY178" s="13" t="s">
        <v>169</v>
      </c>
      <c r="BE178" s="143">
        <f t="shared" si="14"/>
        <v>0</v>
      </c>
      <c r="BF178" s="143">
        <f t="shared" si="15"/>
        <v>0</v>
      </c>
      <c r="BG178" s="143">
        <f t="shared" si="16"/>
        <v>0</v>
      </c>
      <c r="BH178" s="143">
        <f t="shared" si="17"/>
        <v>0</v>
      </c>
      <c r="BI178" s="143">
        <f t="shared" si="18"/>
        <v>0</v>
      </c>
      <c r="BJ178" s="13" t="s">
        <v>21</v>
      </c>
      <c r="BK178" s="143">
        <f t="shared" si="19"/>
        <v>0</v>
      </c>
      <c r="BL178" s="13" t="s">
        <v>185</v>
      </c>
      <c r="BM178" s="142" t="s">
        <v>1363</v>
      </c>
    </row>
    <row r="179" spans="2:65" s="1" customFormat="1" ht="24.2" customHeight="1">
      <c r="B179" s="28"/>
      <c r="C179" s="130" t="s">
        <v>380</v>
      </c>
      <c r="D179" s="130" t="s">
        <v>170</v>
      </c>
      <c r="E179" s="131" t="s">
        <v>569</v>
      </c>
      <c r="F179" s="132" t="s">
        <v>570</v>
      </c>
      <c r="G179" s="133" t="s">
        <v>390</v>
      </c>
      <c r="H179" s="134">
        <v>100</v>
      </c>
      <c r="I179" s="135"/>
      <c r="J179" s="136">
        <f t="shared" si="10"/>
        <v>0</v>
      </c>
      <c r="K179" s="132" t="s">
        <v>174</v>
      </c>
      <c r="L179" s="137"/>
      <c r="M179" s="138" t="s">
        <v>1</v>
      </c>
      <c r="N179" s="139" t="s">
        <v>47</v>
      </c>
      <c r="P179" s="140">
        <f t="shared" si="11"/>
        <v>0</v>
      </c>
      <c r="Q179" s="140">
        <v>0</v>
      </c>
      <c r="R179" s="140">
        <f t="shared" si="12"/>
        <v>0</v>
      </c>
      <c r="S179" s="140">
        <v>0</v>
      </c>
      <c r="T179" s="141">
        <f t="shared" si="13"/>
        <v>0</v>
      </c>
      <c r="AR179" s="142" t="s">
        <v>190</v>
      </c>
      <c r="AT179" s="142" t="s">
        <v>170</v>
      </c>
      <c r="AU179" s="142" t="s">
        <v>90</v>
      </c>
      <c r="AY179" s="13" t="s">
        <v>169</v>
      </c>
      <c r="BE179" s="143">
        <f t="shared" si="14"/>
        <v>0</v>
      </c>
      <c r="BF179" s="143">
        <f t="shared" si="15"/>
        <v>0</v>
      </c>
      <c r="BG179" s="143">
        <f t="shared" si="16"/>
        <v>0</v>
      </c>
      <c r="BH179" s="143">
        <f t="shared" si="17"/>
        <v>0</v>
      </c>
      <c r="BI179" s="143">
        <f t="shared" si="18"/>
        <v>0</v>
      </c>
      <c r="BJ179" s="13" t="s">
        <v>21</v>
      </c>
      <c r="BK179" s="143">
        <f t="shared" si="19"/>
        <v>0</v>
      </c>
      <c r="BL179" s="13" t="s">
        <v>190</v>
      </c>
      <c r="BM179" s="142" t="s">
        <v>1364</v>
      </c>
    </row>
    <row r="180" spans="2:65" s="1" customFormat="1" ht="24.2" customHeight="1">
      <c r="B180" s="28"/>
      <c r="C180" s="130" t="s">
        <v>387</v>
      </c>
      <c r="D180" s="130" t="s">
        <v>170</v>
      </c>
      <c r="E180" s="131" t="s">
        <v>1258</v>
      </c>
      <c r="F180" s="132" t="s">
        <v>1259</v>
      </c>
      <c r="G180" s="133" t="s">
        <v>390</v>
      </c>
      <c r="H180" s="134">
        <v>1100</v>
      </c>
      <c r="I180" s="135"/>
      <c r="J180" s="136">
        <f t="shared" si="10"/>
        <v>0</v>
      </c>
      <c r="K180" s="132" t="s">
        <v>174</v>
      </c>
      <c r="L180" s="137"/>
      <c r="M180" s="138" t="s">
        <v>1</v>
      </c>
      <c r="N180" s="139" t="s">
        <v>47</v>
      </c>
      <c r="P180" s="140">
        <f t="shared" si="11"/>
        <v>0</v>
      </c>
      <c r="Q180" s="140">
        <v>0</v>
      </c>
      <c r="R180" s="140">
        <f t="shared" si="12"/>
        <v>0</v>
      </c>
      <c r="S180" s="140">
        <v>0</v>
      </c>
      <c r="T180" s="141">
        <f t="shared" si="13"/>
        <v>0</v>
      </c>
      <c r="AR180" s="142" t="s">
        <v>204</v>
      </c>
      <c r="AT180" s="142" t="s">
        <v>170</v>
      </c>
      <c r="AU180" s="142" t="s">
        <v>90</v>
      </c>
      <c r="AY180" s="13" t="s">
        <v>169</v>
      </c>
      <c r="BE180" s="143">
        <f t="shared" si="14"/>
        <v>0</v>
      </c>
      <c r="BF180" s="143">
        <f t="shared" si="15"/>
        <v>0</v>
      </c>
      <c r="BG180" s="143">
        <f t="shared" si="16"/>
        <v>0</v>
      </c>
      <c r="BH180" s="143">
        <f t="shared" si="17"/>
        <v>0</v>
      </c>
      <c r="BI180" s="143">
        <f t="shared" si="18"/>
        <v>0</v>
      </c>
      <c r="BJ180" s="13" t="s">
        <v>21</v>
      </c>
      <c r="BK180" s="143">
        <f t="shared" si="19"/>
        <v>0</v>
      </c>
      <c r="BL180" s="13" t="s">
        <v>187</v>
      </c>
      <c r="BM180" s="142" t="s">
        <v>1365</v>
      </c>
    </row>
    <row r="181" spans="2:65" s="1" customFormat="1" ht="24.2" customHeight="1">
      <c r="B181" s="28"/>
      <c r="C181" s="130" t="s">
        <v>392</v>
      </c>
      <c r="D181" s="130" t="s">
        <v>170</v>
      </c>
      <c r="E181" s="131" t="s">
        <v>1261</v>
      </c>
      <c r="F181" s="132" t="s">
        <v>1262</v>
      </c>
      <c r="G181" s="133" t="s">
        <v>173</v>
      </c>
      <c r="H181" s="134">
        <v>20</v>
      </c>
      <c r="I181" s="135"/>
      <c r="J181" s="136">
        <f t="shared" si="10"/>
        <v>0</v>
      </c>
      <c r="K181" s="132" t="s">
        <v>174</v>
      </c>
      <c r="L181" s="137"/>
      <c r="M181" s="138" t="s">
        <v>1</v>
      </c>
      <c r="N181" s="139" t="s">
        <v>47</v>
      </c>
      <c r="P181" s="140">
        <f t="shared" si="11"/>
        <v>0</v>
      </c>
      <c r="Q181" s="140">
        <v>0</v>
      </c>
      <c r="R181" s="140">
        <f t="shared" si="12"/>
        <v>0</v>
      </c>
      <c r="S181" s="140">
        <v>0</v>
      </c>
      <c r="T181" s="141">
        <f t="shared" si="13"/>
        <v>0</v>
      </c>
      <c r="AR181" s="142" t="s">
        <v>204</v>
      </c>
      <c r="AT181" s="142" t="s">
        <v>170</v>
      </c>
      <c r="AU181" s="142" t="s">
        <v>90</v>
      </c>
      <c r="AY181" s="13" t="s">
        <v>169</v>
      </c>
      <c r="BE181" s="143">
        <f t="shared" si="14"/>
        <v>0</v>
      </c>
      <c r="BF181" s="143">
        <f t="shared" si="15"/>
        <v>0</v>
      </c>
      <c r="BG181" s="143">
        <f t="shared" si="16"/>
        <v>0</v>
      </c>
      <c r="BH181" s="143">
        <f t="shared" si="17"/>
        <v>0</v>
      </c>
      <c r="BI181" s="143">
        <f t="shared" si="18"/>
        <v>0</v>
      </c>
      <c r="BJ181" s="13" t="s">
        <v>21</v>
      </c>
      <c r="BK181" s="143">
        <f t="shared" si="19"/>
        <v>0</v>
      </c>
      <c r="BL181" s="13" t="s">
        <v>187</v>
      </c>
      <c r="BM181" s="142" t="s">
        <v>1366</v>
      </c>
    </row>
    <row r="182" spans="2:65" s="1" customFormat="1" ht="24.2" customHeight="1">
      <c r="B182" s="28"/>
      <c r="C182" s="130" t="s">
        <v>396</v>
      </c>
      <c r="D182" s="130" t="s">
        <v>170</v>
      </c>
      <c r="E182" s="131" t="s">
        <v>1264</v>
      </c>
      <c r="F182" s="132" t="s">
        <v>1265</v>
      </c>
      <c r="G182" s="133" t="s">
        <v>173</v>
      </c>
      <c r="H182" s="134">
        <v>5</v>
      </c>
      <c r="I182" s="135"/>
      <c r="J182" s="136">
        <f t="shared" si="10"/>
        <v>0</v>
      </c>
      <c r="K182" s="132" t="s">
        <v>174</v>
      </c>
      <c r="L182" s="137"/>
      <c r="M182" s="138" t="s">
        <v>1</v>
      </c>
      <c r="N182" s="139" t="s">
        <v>47</v>
      </c>
      <c r="P182" s="140">
        <f t="shared" si="11"/>
        <v>0</v>
      </c>
      <c r="Q182" s="140">
        <v>0</v>
      </c>
      <c r="R182" s="140">
        <f t="shared" si="12"/>
        <v>0</v>
      </c>
      <c r="S182" s="140">
        <v>0</v>
      </c>
      <c r="T182" s="141">
        <f t="shared" si="13"/>
        <v>0</v>
      </c>
      <c r="AR182" s="142" t="s">
        <v>204</v>
      </c>
      <c r="AT182" s="142" t="s">
        <v>170</v>
      </c>
      <c r="AU182" s="142" t="s">
        <v>90</v>
      </c>
      <c r="AY182" s="13" t="s">
        <v>169</v>
      </c>
      <c r="BE182" s="143">
        <f t="shared" si="14"/>
        <v>0</v>
      </c>
      <c r="BF182" s="143">
        <f t="shared" si="15"/>
        <v>0</v>
      </c>
      <c r="BG182" s="143">
        <f t="shared" si="16"/>
        <v>0</v>
      </c>
      <c r="BH182" s="143">
        <f t="shared" si="17"/>
        <v>0</v>
      </c>
      <c r="BI182" s="143">
        <f t="shared" si="18"/>
        <v>0</v>
      </c>
      <c r="BJ182" s="13" t="s">
        <v>21</v>
      </c>
      <c r="BK182" s="143">
        <f t="shared" si="19"/>
        <v>0</v>
      </c>
      <c r="BL182" s="13" t="s">
        <v>187</v>
      </c>
      <c r="BM182" s="142" t="s">
        <v>1367</v>
      </c>
    </row>
    <row r="183" spans="2:65" s="1" customFormat="1" ht="24.2" customHeight="1">
      <c r="B183" s="28"/>
      <c r="C183" s="130" t="s">
        <v>400</v>
      </c>
      <c r="D183" s="130" t="s">
        <v>170</v>
      </c>
      <c r="E183" s="131" t="s">
        <v>1267</v>
      </c>
      <c r="F183" s="132" t="s">
        <v>1268</v>
      </c>
      <c r="G183" s="133" t="s">
        <v>173</v>
      </c>
      <c r="H183" s="134">
        <v>550</v>
      </c>
      <c r="I183" s="135"/>
      <c r="J183" s="136">
        <f t="shared" si="10"/>
        <v>0</v>
      </c>
      <c r="K183" s="132" t="s">
        <v>174</v>
      </c>
      <c r="L183" s="137"/>
      <c r="M183" s="138" t="s">
        <v>1</v>
      </c>
      <c r="N183" s="139" t="s">
        <v>47</v>
      </c>
      <c r="P183" s="140">
        <f t="shared" si="11"/>
        <v>0</v>
      </c>
      <c r="Q183" s="140">
        <v>0</v>
      </c>
      <c r="R183" s="140">
        <f t="shared" si="12"/>
        <v>0</v>
      </c>
      <c r="S183" s="140">
        <v>0</v>
      </c>
      <c r="T183" s="141">
        <f t="shared" si="13"/>
        <v>0</v>
      </c>
      <c r="AR183" s="142" t="s">
        <v>204</v>
      </c>
      <c r="AT183" s="142" t="s">
        <v>170</v>
      </c>
      <c r="AU183" s="142" t="s">
        <v>90</v>
      </c>
      <c r="AY183" s="13" t="s">
        <v>169</v>
      </c>
      <c r="BE183" s="143">
        <f t="shared" si="14"/>
        <v>0</v>
      </c>
      <c r="BF183" s="143">
        <f t="shared" si="15"/>
        <v>0</v>
      </c>
      <c r="BG183" s="143">
        <f t="shared" si="16"/>
        <v>0</v>
      </c>
      <c r="BH183" s="143">
        <f t="shared" si="17"/>
        <v>0</v>
      </c>
      <c r="BI183" s="143">
        <f t="shared" si="18"/>
        <v>0</v>
      </c>
      <c r="BJ183" s="13" t="s">
        <v>21</v>
      </c>
      <c r="BK183" s="143">
        <f t="shared" si="19"/>
        <v>0</v>
      </c>
      <c r="BL183" s="13" t="s">
        <v>187</v>
      </c>
      <c r="BM183" s="142" t="s">
        <v>1368</v>
      </c>
    </row>
    <row r="184" spans="2:65" s="1" customFormat="1" ht="33" customHeight="1">
      <c r="B184" s="28"/>
      <c r="C184" s="130" t="s">
        <v>404</v>
      </c>
      <c r="D184" s="130" t="s">
        <v>170</v>
      </c>
      <c r="E184" s="131" t="s">
        <v>1276</v>
      </c>
      <c r="F184" s="132" t="s">
        <v>1277</v>
      </c>
      <c r="G184" s="133" t="s">
        <v>390</v>
      </c>
      <c r="H184" s="134">
        <v>1100</v>
      </c>
      <c r="I184" s="135"/>
      <c r="J184" s="136">
        <f t="shared" si="10"/>
        <v>0</v>
      </c>
      <c r="K184" s="132" t="s">
        <v>174</v>
      </c>
      <c r="L184" s="137"/>
      <c r="M184" s="138" t="s">
        <v>1</v>
      </c>
      <c r="N184" s="139" t="s">
        <v>47</v>
      </c>
      <c r="P184" s="140">
        <f t="shared" si="11"/>
        <v>0</v>
      </c>
      <c r="Q184" s="140">
        <v>0</v>
      </c>
      <c r="R184" s="140">
        <f t="shared" si="12"/>
        <v>0</v>
      </c>
      <c r="S184" s="140">
        <v>0</v>
      </c>
      <c r="T184" s="141">
        <f t="shared" si="13"/>
        <v>0</v>
      </c>
      <c r="AR184" s="142" t="s">
        <v>190</v>
      </c>
      <c r="AT184" s="142" t="s">
        <v>170</v>
      </c>
      <c r="AU184" s="142" t="s">
        <v>90</v>
      </c>
      <c r="AY184" s="13" t="s">
        <v>169</v>
      </c>
      <c r="BE184" s="143">
        <f t="shared" si="14"/>
        <v>0</v>
      </c>
      <c r="BF184" s="143">
        <f t="shared" si="15"/>
        <v>0</v>
      </c>
      <c r="BG184" s="143">
        <f t="shared" si="16"/>
        <v>0</v>
      </c>
      <c r="BH184" s="143">
        <f t="shared" si="17"/>
        <v>0</v>
      </c>
      <c r="BI184" s="143">
        <f t="shared" si="18"/>
        <v>0</v>
      </c>
      <c r="BJ184" s="13" t="s">
        <v>21</v>
      </c>
      <c r="BK184" s="143">
        <f t="shared" si="19"/>
        <v>0</v>
      </c>
      <c r="BL184" s="13" t="s">
        <v>190</v>
      </c>
      <c r="BM184" s="142" t="s">
        <v>1369</v>
      </c>
    </row>
    <row r="185" spans="2:65" s="1" customFormat="1" ht="16.5" customHeight="1">
      <c r="B185" s="28"/>
      <c r="C185" s="144" t="s">
        <v>408</v>
      </c>
      <c r="D185" s="144" t="s">
        <v>182</v>
      </c>
      <c r="E185" s="145" t="s">
        <v>1370</v>
      </c>
      <c r="F185" s="146" t="s">
        <v>1371</v>
      </c>
      <c r="G185" s="147" t="s">
        <v>173</v>
      </c>
      <c r="H185" s="148">
        <v>3</v>
      </c>
      <c r="I185" s="149"/>
      <c r="J185" s="150">
        <f t="shared" si="10"/>
        <v>0</v>
      </c>
      <c r="K185" s="146" t="s">
        <v>174</v>
      </c>
      <c r="L185" s="28"/>
      <c r="M185" s="151" t="s">
        <v>1</v>
      </c>
      <c r="N185" s="152" t="s">
        <v>47</v>
      </c>
      <c r="P185" s="140">
        <f t="shared" si="11"/>
        <v>0</v>
      </c>
      <c r="Q185" s="140">
        <v>0</v>
      </c>
      <c r="R185" s="140">
        <f t="shared" si="12"/>
        <v>0</v>
      </c>
      <c r="S185" s="140">
        <v>0</v>
      </c>
      <c r="T185" s="141">
        <f t="shared" si="13"/>
        <v>0</v>
      </c>
      <c r="AR185" s="142" t="s">
        <v>185</v>
      </c>
      <c r="AT185" s="142" t="s">
        <v>182</v>
      </c>
      <c r="AU185" s="142" t="s">
        <v>90</v>
      </c>
      <c r="AY185" s="13" t="s">
        <v>169</v>
      </c>
      <c r="BE185" s="143">
        <f t="shared" si="14"/>
        <v>0</v>
      </c>
      <c r="BF185" s="143">
        <f t="shared" si="15"/>
        <v>0</v>
      </c>
      <c r="BG185" s="143">
        <f t="shared" si="16"/>
        <v>0</v>
      </c>
      <c r="BH185" s="143">
        <f t="shared" si="17"/>
        <v>0</v>
      </c>
      <c r="BI185" s="143">
        <f t="shared" si="18"/>
        <v>0</v>
      </c>
      <c r="BJ185" s="13" t="s">
        <v>21</v>
      </c>
      <c r="BK185" s="143">
        <f t="shared" si="19"/>
        <v>0</v>
      </c>
      <c r="BL185" s="13" t="s">
        <v>185</v>
      </c>
      <c r="BM185" s="142" t="s">
        <v>1372</v>
      </c>
    </row>
    <row r="186" spans="2:65" s="1" customFormat="1" ht="37.9" customHeight="1">
      <c r="B186" s="28"/>
      <c r="C186" s="130" t="s">
        <v>412</v>
      </c>
      <c r="D186" s="130" t="s">
        <v>170</v>
      </c>
      <c r="E186" s="131" t="s">
        <v>1373</v>
      </c>
      <c r="F186" s="132" t="s">
        <v>1374</v>
      </c>
      <c r="G186" s="133" t="s">
        <v>173</v>
      </c>
      <c r="H186" s="134">
        <v>1</v>
      </c>
      <c r="I186" s="135"/>
      <c r="J186" s="136">
        <f t="shared" si="10"/>
        <v>0</v>
      </c>
      <c r="K186" s="132" t="s">
        <v>174</v>
      </c>
      <c r="L186" s="137"/>
      <c r="M186" s="138" t="s">
        <v>1</v>
      </c>
      <c r="N186" s="139" t="s">
        <v>47</v>
      </c>
      <c r="P186" s="140">
        <f t="shared" si="11"/>
        <v>0</v>
      </c>
      <c r="Q186" s="140">
        <v>0</v>
      </c>
      <c r="R186" s="140">
        <f t="shared" si="12"/>
        <v>0</v>
      </c>
      <c r="S186" s="140">
        <v>0</v>
      </c>
      <c r="T186" s="141">
        <f t="shared" si="13"/>
        <v>0</v>
      </c>
      <c r="AR186" s="142" t="s">
        <v>190</v>
      </c>
      <c r="AT186" s="142" t="s">
        <v>170</v>
      </c>
      <c r="AU186" s="142" t="s">
        <v>90</v>
      </c>
      <c r="AY186" s="13" t="s">
        <v>169</v>
      </c>
      <c r="BE186" s="143">
        <f t="shared" si="14"/>
        <v>0</v>
      </c>
      <c r="BF186" s="143">
        <f t="shared" si="15"/>
        <v>0</v>
      </c>
      <c r="BG186" s="143">
        <f t="shared" si="16"/>
        <v>0</v>
      </c>
      <c r="BH186" s="143">
        <f t="shared" si="17"/>
        <v>0</v>
      </c>
      <c r="BI186" s="143">
        <f t="shared" si="18"/>
        <v>0</v>
      </c>
      <c r="BJ186" s="13" t="s">
        <v>21</v>
      </c>
      <c r="BK186" s="143">
        <f t="shared" si="19"/>
        <v>0</v>
      </c>
      <c r="BL186" s="13" t="s">
        <v>190</v>
      </c>
      <c r="BM186" s="142" t="s">
        <v>1375</v>
      </c>
    </row>
    <row r="187" spans="2:65" s="11" customFormat="1" ht="22.9" customHeight="1">
      <c r="B187" s="120"/>
      <c r="D187" s="121" t="s">
        <v>81</v>
      </c>
      <c r="E187" s="153" t="s">
        <v>1376</v>
      </c>
      <c r="F187" s="153" t="s">
        <v>1377</v>
      </c>
      <c r="I187" s="123"/>
      <c r="J187" s="154">
        <f>BK187</f>
        <v>0</v>
      </c>
      <c r="L187" s="120"/>
      <c r="M187" s="125"/>
      <c r="P187" s="126">
        <f>SUM(P188:P242)</f>
        <v>0</v>
      </c>
      <c r="R187" s="126">
        <f>SUM(R188:R242)</f>
        <v>0</v>
      </c>
      <c r="T187" s="127">
        <f>SUM(T188:T242)</f>
        <v>0</v>
      </c>
      <c r="AR187" s="121" t="s">
        <v>21</v>
      </c>
      <c r="AT187" s="128" t="s">
        <v>81</v>
      </c>
      <c r="AU187" s="128" t="s">
        <v>21</v>
      </c>
      <c r="AY187" s="121" t="s">
        <v>169</v>
      </c>
      <c r="BK187" s="129">
        <f>SUM(BK188:BK242)</f>
        <v>0</v>
      </c>
    </row>
    <row r="188" spans="2:65" s="1" customFormat="1" ht="78" customHeight="1">
      <c r="B188" s="28"/>
      <c r="C188" s="144" t="s">
        <v>416</v>
      </c>
      <c r="D188" s="144" t="s">
        <v>182</v>
      </c>
      <c r="E188" s="145" t="s">
        <v>1244</v>
      </c>
      <c r="F188" s="146" t="s">
        <v>1245</v>
      </c>
      <c r="G188" s="147" t="s">
        <v>390</v>
      </c>
      <c r="H188" s="148">
        <v>25</v>
      </c>
      <c r="I188" s="149"/>
      <c r="J188" s="150">
        <f t="shared" ref="J188:J219" si="20">ROUND(I188*H188,2)</f>
        <v>0</v>
      </c>
      <c r="K188" s="146" t="s">
        <v>174</v>
      </c>
      <c r="L188" s="28"/>
      <c r="M188" s="151" t="s">
        <v>1</v>
      </c>
      <c r="N188" s="152" t="s">
        <v>47</v>
      </c>
      <c r="P188" s="140">
        <f t="shared" ref="P188:P219" si="21">O188*H188</f>
        <v>0</v>
      </c>
      <c r="Q188" s="140">
        <v>0</v>
      </c>
      <c r="R188" s="140">
        <f t="shared" ref="R188:R219" si="22">Q188*H188</f>
        <v>0</v>
      </c>
      <c r="S188" s="140">
        <v>0</v>
      </c>
      <c r="T188" s="141">
        <f t="shared" ref="T188:T219" si="23">S188*H188</f>
        <v>0</v>
      </c>
      <c r="AR188" s="142" t="s">
        <v>185</v>
      </c>
      <c r="AT188" s="142" t="s">
        <v>182</v>
      </c>
      <c r="AU188" s="142" t="s">
        <v>90</v>
      </c>
      <c r="AY188" s="13" t="s">
        <v>169</v>
      </c>
      <c r="BE188" s="143">
        <f t="shared" ref="BE188:BE219" si="24">IF(N188="základní",J188,0)</f>
        <v>0</v>
      </c>
      <c r="BF188" s="143">
        <f t="shared" ref="BF188:BF219" si="25">IF(N188="snížená",J188,0)</f>
        <v>0</v>
      </c>
      <c r="BG188" s="143">
        <f t="shared" ref="BG188:BG219" si="26">IF(N188="zákl. přenesená",J188,0)</f>
        <v>0</v>
      </c>
      <c r="BH188" s="143">
        <f t="shared" ref="BH188:BH219" si="27">IF(N188="sníž. přenesená",J188,0)</f>
        <v>0</v>
      </c>
      <c r="BI188" s="143">
        <f t="shared" ref="BI188:BI219" si="28">IF(N188="nulová",J188,0)</f>
        <v>0</v>
      </c>
      <c r="BJ188" s="13" t="s">
        <v>21</v>
      </c>
      <c r="BK188" s="143">
        <f t="shared" ref="BK188:BK219" si="29">ROUND(I188*H188,2)</f>
        <v>0</v>
      </c>
      <c r="BL188" s="13" t="s">
        <v>185</v>
      </c>
      <c r="BM188" s="142" t="s">
        <v>1378</v>
      </c>
    </row>
    <row r="189" spans="2:65" s="1" customFormat="1" ht="16.5" customHeight="1">
      <c r="B189" s="28"/>
      <c r="C189" s="130" t="s">
        <v>420</v>
      </c>
      <c r="D189" s="130" t="s">
        <v>170</v>
      </c>
      <c r="E189" s="131" t="s">
        <v>1379</v>
      </c>
      <c r="F189" s="132" t="s">
        <v>1380</v>
      </c>
      <c r="G189" s="133" t="s">
        <v>961</v>
      </c>
      <c r="H189" s="134">
        <v>23.75</v>
      </c>
      <c r="I189" s="135"/>
      <c r="J189" s="136">
        <f t="shared" si="20"/>
        <v>0</v>
      </c>
      <c r="K189" s="132" t="s">
        <v>174</v>
      </c>
      <c r="L189" s="137"/>
      <c r="M189" s="138" t="s">
        <v>1</v>
      </c>
      <c r="N189" s="139" t="s">
        <v>47</v>
      </c>
      <c r="P189" s="140">
        <f t="shared" si="21"/>
        <v>0</v>
      </c>
      <c r="Q189" s="140">
        <v>0</v>
      </c>
      <c r="R189" s="140">
        <f t="shared" si="22"/>
        <v>0</v>
      </c>
      <c r="S189" s="140">
        <v>0</v>
      </c>
      <c r="T189" s="141">
        <f t="shared" si="23"/>
        <v>0</v>
      </c>
      <c r="AR189" s="142" t="s">
        <v>190</v>
      </c>
      <c r="AT189" s="142" t="s">
        <v>170</v>
      </c>
      <c r="AU189" s="142" t="s">
        <v>90</v>
      </c>
      <c r="AY189" s="13" t="s">
        <v>169</v>
      </c>
      <c r="BE189" s="143">
        <f t="shared" si="24"/>
        <v>0</v>
      </c>
      <c r="BF189" s="143">
        <f t="shared" si="25"/>
        <v>0</v>
      </c>
      <c r="BG189" s="143">
        <f t="shared" si="26"/>
        <v>0</v>
      </c>
      <c r="BH189" s="143">
        <f t="shared" si="27"/>
        <v>0</v>
      </c>
      <c r="BI189" s="143">
        <f t="shared" si="28"/>
        <v>0</v>
      </c>
      <c r="BJ189" s="13" t="s">
        <v>21</v>
      </c>
      <c r="BK189" s="143">
        <f t="shared" si="29"/>
        <v>0</v>
      </c>
      <c r="BL189" s="13" t="s">
        <v>190</v>
      </c>
      <c r="BM189" s="142" t="s">
        <v>1381</v>
      </c>
    </row>
    <row r="190" spans="2:65" s="1" customFormat="1" ht="24.2" customHeight="1">
      <c r="B190" s="28"/>
      <c r="C190" s="130" t="s">
        <v>424</v>
      </c>
      <c r="D190" s="130" t="s">
        <v>170</v>
      </c>
      <c r="E190" s="131" t="s">
        <v>1229</v>
      </c>
      <c r="F190" s="132" t="s">
        <v>1230</v>
      </c>
      <c r="G190" s="133" t="s">
        <v>390</v>
      </c>
      <c r="H190" s="134">
        <v>2</v>
      </c>
      <c r="I190" s="135"/>
      <c r="J190" s="136">
        <f t="shared" si="20"/>
        <v>0</v>
      </c>
      <c r="K190" s="132" t="s">
        <v>174</v>
      </c>
      <c r="L190" s="137"/>
      <c r="M190" s="138" t="s">
        <v>1</v>
      </c>
      <c r="N190" s="139" t="s">
        <v>47</v>
      </c>
      <c r="P190" s="140">
        <f t="shared" si="21"/>
        <v>0</v>
      </c>
      <c r="Q190" s="140">
        <v>0</v>
      </c>
      <c r="R190" s="140">
        <f t="shared" si="22"/>
        <v>0</v>
      </c>
      <c r="S190" s="140">
        <v>0</v>
      </c>
      <c r="T190" s="141">
        <f t="shared" si="23"/>
        <v>0</v>
      </c>
      <c r="AR190" s="142" t="s">
        <v>190</v>
      </c>
      <c r="AT190" s="142" t="s">
        <v>170</v>
      </c>
      <c r="AU190" s="142" t="s">
        <v>90</v>
      </c>
      <c r="AY190" s="13" t="s">
        <v>169</v>
      </c>
      <c r="BE190" s="143">
        <f t="shared" si="24"/>
        <v>0</v>
      </c>
      <c r="BF190" s="143">
        <f t="shared" si="25"/>
        <v>0</v>
      </c>
      <c r="BG190" s="143">
        <f t="shared" si="26"/>
        <v>0</v>
      </c>
      <c r="BH190" s="143">
        <f t="shared" si="27"/>
        <v>0</v>
      </c>
      <c r="BI190" s="143">
        <f t="shared" si="28"/>
        <v>0</v>
      </c>
      <c r="BJ190" s="13" t="s">
        <v>21</v>
      </c>
      <c r="BK190" s="143">
        <f t="shared" si="29"/>
        <v>0</v>
      </c>
      <c r="BL190" s="13" t="s">
        <v>190</v>
      </c>
      <c r="BM190" s="142" t="s">
        <v>1382</v>
      </c>
    </row>
    <row r="191" spans="2:65" s="1" customFormat="1" ht="24.2" customHeight="1">
      <c r="B191" s="28"/>
      <c r="C191" s="144" t="s">
        <v>428</v>
      </c>
      <c r="D191" s="144" t="s">
        <v>182</v>
      </c>
      <c r="E191" s="145" t="s">
        <v>1383</v>
      </c>
      <c r="F191" s="146" t="s">
        <v>1384</v>
      </c>
      <c r="G191" s="147" t="s">
        <v>173</v>
      </c>
      <c r="H191" s="148">
        <v>2</v>
      </c>
      <c r="I191" s="149"/>
      <c r="J191" s="150">
        <f t="shared" si="20"/>
        <v>0</v>
      </c>
      <c r="K191" s="146" t="s">
        <v>174</v>
      </c>
      <c r="L191" s="28"/>
      <c r="M191" s="151" t="s">
        <v>1</v>
      </c>
      <c r="N191" s="152" t="s">
        <v>47</v>
      </c>
      <c r="P191" s="140">
        <f t="shared" si="21"/>
        <v>0</v>
      </c>
      <c r="Q191" s="140">
        <v>0</v>
      </c>
      <c r="R191" s="140">
        <f t="shared" si="22"/>
        <v>0</v>
      </c>
      <c r="S191" s="140">
        <v>0</v>
      </c>
      <c r="T191" s="141">
        <f t="shared" si="23"/>
        <v>0</v>
      </c>
      <c r="AR191" s="142" t="s">
        <v>176</v>
      </c>
      <c r="AT191" s="142" t="s">
        <v>182</v>
      </c>
      <c r="AU191" s="142" t="s">
        <v>90</v>
      </c>
      <c r="AY191" s="13" t="s">
        <v>169</v>
      </c>
      <c r="BE191" s="143">
        <f t="shared" si="24"/>
        <v>0</v>
      </c>
      <c r="BF191" s="143">
        <f t="shared" si="25"/>
        <v>0</v>
      </c>
      <c r="BG191" s="143">
        <f t="shared" si="26"/>
        <v>0</v>
      </c>
      <c r="BH191" s="143">
        <f t="shared" si="27"/>
        <v>0</v>
      </c>
      <c r="BI191" s="143">
        <f t="shared" si="28"/>
        <v>0</v>
      </c>
      <c r="BJ191" s="13" t="s">
        <v>21</v>
      </c>
      <c r="BK191" s="143">
        <f t="shared" si="29"/>
        <v>0</v>
      </c>
      <c r="BL191" s="13" t="s">
        <v>176</v>
      </c>
      <c r="BM191" s="142" t="s">
        <v>1385</v>
      </c>
    </row>
    <row r="192" spans="2:65" s="1" customFormat="1" ht="21.75" customHeight="1">
      <c r="B192" s="28"/>
      <c r="C192" s="130" t="s">
        <v>176</v>
      </c>
      <c r="D192" s="130" t="s">
        <v>170</v>
      </c>
      <c r="E192" s="131" t="s">
        <v>1386</v>
      </c>
      <c r="F192" s="132" t="s">
        <v>1387</v>
      </c>
      <c r="G192" s="133" t="s">
        <v>173</v>
      </c>
      <c r="H192" s="134">
        <v>2</v>
      </c>
      <c r="I192" s="135"/>
      <c r="J192" s="136">
        <f t="shared" si="20"/>
        <v>0</v>
      </c>
      <c r="K192" s="132" t="s">
        <v>174</v>
      </c>
      <c r="L192" s="137"/>
      <c r="M192" s="138" t="s">
        <v>1</v>
      </c>
      <c r="N192" s="139" t="s">
        <v>47</v>
      </c>
      <c r="P192" s="140">
        <f t="shared" si="21"/>
        <v>0</v>
      </c>
      <c r="Q192" s="140">
        <v>0</v>
      </c>
      <c r="R192" s="140">
        <f t="shared" si="22"/>
        <v>0</v>
      </c>
      <c r="S192" s="140">
        <v>0</v>
      </c>
      <c r="T192" s="141">
        <f t="shared" si="23"/>
        <v>0</v>
      </c>
      <c r="AR192" s="142" t="s">
        <v>190</v>
      </c>
      <c r="AT192" s="142" t="s">
        <v>170</v>
      </c>
      <c r="AU192" s="142" t="s">
        <v>90</v>
      </c>
      <c r="AY192" s="13" t="s">
        <v>169</v>
      </c>
      <c r="BE192" s="143">
        <f t="shared" si="24"/>
        <v>0</v>
      </c>
      <c r="BF192" s="143">
        <f t="shared" si="25"/>
        <v>0</v>
      </c>
      <c r="BG192" s="143">
        <f t="shared" si="26"/>
        <v>0</v>
      </c>
      <c r="BH192" s="143">
        <f t="shared" si="27"/>
        <v>0</v>
      </c>
      <c r="BI192" s="143">
        <f t="shared" si="28"/>
        <v>0</v>
      </c>
      <c r="BJ192" s="13" t="s">
        <v>21</v>
      </c>
      <c r="BK192" s="143">
        <f t="shared" si="29"/>
        <v>0</v>
      </c>
      <c r="BL192" s="13" t="s">
        <v>190</v>
      </c>
      <c r="BM192" s="142" t="s">
        <v>1388</v>
      </c>
    </row>
    <row r="193" spans="2:65" s="1" customFormat="1" ht="33" customHeight="1">
      <c r="B193" s="28"/>
      <c r="C193" s="144" t="s">
        <v>435</v>
      </c>
      <c r="D193" s="144" t="s">
        <v>182</v>
      </c>
      <c r="E193" s="145" t="s">
        <v>417</v>
      </c>
      <c r="F193" s="146" t="s">
        <v>418</v>
      </c>
      <c r="G193" s="147" t="s">
        <v>390</v>
      </c>
      <c r="H193" s="148">
        <v>30</v>
      </c>
      <c r="I193" s="149"/>
      <c r="J193" s="150">
        <f t="shared" si="20"/>
        <v>0</v>
      </c>
      <c r="K193" s="146" t="s">
        <v>174</v>
      </c>
      <c r="L193" s="28"/>
      <c r="M193" s="151" t="s">
        <v>1</v>
      </c>
      <c r="N193" s="152" t="s">
        <v>47</v>
      </c>
      <c r="P193" s="140">
        <f t="shared" si="21"/>
        <v>0</v>
      </c>
      <c r="Q193" s="140">
        <v>0</v>
      </c>
      <c r="R193" s="140">
        <f t="shared" si="22"/>
        <v>0</v>
      </c>
      <c r="S193" s="140">
        <v>0</v>
      </c>
      <c r="T193" s="141">
        <f t="shared" si="23"/>
        <v>0</v>
      </c>
      <c r="AR193" s="142" t="s">
        <v>185</v>
      </c>
      <c r="AT193" s="142" t="s">
        <v>182</v>
      </c>
      <c r="AU193" s="142" t="s">
        <v>90</v>
      </c>
      <c r="AY193" s="13" t="s">
        <v>169</v>
      </c>
      <c r="BE193" s="143">
        <f t="shared" si="24"/>
        <v>0</v>
      </c>
      <c r="BF193" s="143">
        <f t="shared" si="25"/>
        <v>0</v>
      </c>
      <c r="BG193" s="143">
        <f t="shared" si="26"/>
        <v>0</v>
      </c>
      <c r="BH193" s="143">
        <f t="shared" si="27"/>
        <v>0</v>
      </c>
      <c r="BI193" s="143">
        <f t="shared" si="28"/>
        <v>0</v>
      </c>
      <c r="BJ193" s="13" t="s">
        <v>21</v>
      </c>
      <c r="BK193" s="143">
        <f t="shared" si="29"/>
        <v>0</v>
      </c>
      <c r="BL193" s="13" t="s">
        <v>185</v>
      </c>
      <c r="BM193" s="142" t="s">
        <v>1389</v>
      </c>
    </row>
    <row r="194" spans="2:65" s="1" customFormat="1" ht="33" customHeight="1">
      <c r="B194" s="28"/>
      <c r="C194" s="130" t="s">
        <v>439</v>
      </c>
      <c r="D194" s="130" t="s">
        <v>170</v>
      </c>
      <c r="E194" s="131" t="s">
        <v>1390</v>
      </c>
      <c r="F194" s="132" t="s">
        <v>1391</v>
      </c>
      <c r="G194" s="133" t="s">
        <v>390</v>
      </c>
      <c r="H194" s="134">
        <v>15</v>
      </c>
      <c r="I194" s="135"/>
      <c r="J194" s="136">
        <f t="shared" si="20"/>
        <v>0</v>
      </c>
      <c r="K194" s="132" t="s">
        <v>174</v>
      </c>
      <c r="L194" s="137"/>
      <c r="M194" s="138" t="s">
        <v>1</v>
      </c>
      <c r="N194" s="139" t="s">
        <v>47</v>
      </c>
      <c r="P194" s="140">
        <f t="shared" si="21"/>
        <v>0</v>
      </c>
      <c r="Q194" s="140">
        <v>0</v>
      </c>
      <c r="R194" s="140">
        <f t="shared" si="22"/>
        <v>0</v>
      </c>
      <c r="S194" s="140">
        <v>0</v>
      </c>
      <c r="T194" s="141">
        <f t="shared" si="23"/>
        <v>0</v>
      </c>
      <c r="AR194" s="142" t="s">
        <v>185</v>
      </c>
      <c r="AT194" s="142" t="s">
        <v>170</v>
      </c>
      <c r="AU194" s="142" t="s">
        <v>90</v>
      </c>
      <c r="AY194" s="13" t="s">
        <v>169</v>
      </c>
      <c r="BE194" s="143">
        <f t="shared" si="24"/>
        <v>0</v>
      </c>
      <c r="BF194" s="143">
        <f t="shared" si="25"/>
        <v>0</v>
      </c>
      <c r="BG194" s="143">
        <f t="shared" si="26"/>
        <v>0</v>
      </c>
      <c r="BH194" s="143">
        <f t="shared" si="27"/>
        <v>0</v>
      </c>
      <c r="BI194" s="143">
        <f t="shared" si="28"/>
        <v>0</v>
      </c>
      <c r="BJ194" s="13" t="s">
        <v>21</v>
      </c>
      <c r="BK194" s="143">
        <f t="shared" si="29"/>
        <v>0</v>
      </c>
      <c r="BL194" s="13" t="s">
        <v>185</v>
      </c>
      <c r="BM194" s="142" t="s">
        <v>1392</v>
      </c>
    </row>
    <row r="195" spans="2:65" s="1" customFormat="1" ht="24.2" customHeight="1">
      <c r="B195" s="28"/>
      <c r="C195" s="130" t="s">
        <v>443</v>
      </c>
      <c r="D195" s="130" t="s">
        <v>170</v>
      </c>
      <c r="E195" s="131" t="s">
        <v>1393</v>
      </c>
      <c r="F195" s="132" t="s">
        <v>1394</v>
      </c>
      <c r="G195" s="133" t="s">
        <v>390</v>
      </c>
      <c r="H195" s="134">
        <v>15</v>
      </c>
      <c r="I195" s="135"/>
      <c r="J195" s="136">
        <f t="shared" si="20"/>
        <v>0</v>
      </c>
      <c r="K195" s="132" t="s">
        <v>174</v>
      </c>
      <c r="L195" s="137"/>
      <c r="M195" s="138" t="s">
        <v>1</v>
      </c>
      <c r="N195" s="139" t="s">
        <v>47</v>
      </c>
      <c r="P195" s="140">
        <f t="shared" si="21"/>
        <v>0</v>
      </c>
      <c r="Q195" s="140">
        <v>0</v>
      </c>
      <c r="R195" s="140">
        <f t="shared" si="22"/>
        <v>0</v>
      </c>
      <c r="S195" s="140">
        <v>0</v>
      </c>
      <c r="T195" s="141">
        <f t="shared" si="23"/>
        <v>0</v>
      </c>
      <c r="AR195" s="142" t="s">
        <v>185</v>
      </c>
      <c r="AT195" s="142" t="s">
        <v>170</v>
      </c>
      <c r="AU195" s="142" t="s">
        <v>90</v>
      </c>
      <c r="AY195" s="13" t="s">
        <v>169</v>
      </c>
      <c r="BE195" s="143">
        <f t="shared" si="24"/>
        <v>0</v>
      </c>
      <c r="BF195" s="143">
        <f t="shared" si="25"/>
        <v>0</v>
      </c>
      <c r="BG195" s="143">
        <f t="shared" si="26"/>
        <v>0</v>
      </c>
      <c r="BH195" s="143">
        <f t="shared" si="27"/>
        <v>0</v>
      </c>
      <c r="BI195" s="143">
        <f t="shared" si="28"/>
        <v>0</v>
      </c>
      <c r="BJ195" s="13" t="s">
        <v>21</v>
      </c>
      <c r="BK195" s="143">
        <f t="shared" si="29"/>
        <v>0</v>
      </c>
      <c r="BL195" s="13" t="s">
        <v>185</v>
      </c>
      <c r="BM195" s="142" t="s">
        <v>1395</v>
      </c>
    </row>
    <row r="196" spans="2:65" s="1" customFormat="1" ht="33" customHeight="1">
      <c r="B196" s="28"/>
      <c r="C196" s="144" t="s">
        <v>447</v>
      </c>
      <c r="D196" s="144" t="s">
        <v>182</v>
      </c>
      <c r="E196" s="145" t="s">
        <v>1250</v>
      </c>
      <c r="F196" s="146" t="s">
        <v>1251</v>
      </c>
      <c r="G196" s="147" t="s">
        <v>390</v>
      </c>
      <c r="H196" s="148">
        <v>400</v>
      </c>
      <c r="I196" s="149"/>
      <c r="J196" s="150">
        <f t="shared" si="20"/>
        <v>0</v>
      </c>
      <c r="K196" s="146" t="s">
        <v>174</v>
      </c>
      <c r="L196" s="28"/>
      <c r="M196" s="151" t="s">
        <v>1</v>
      </c>
      <c r="N196" s="152" t="s">
        <v>47</v>
      </c>
      <c r="P196" s="140">
        <f t="shared" si="21"/>
        <v>0</v>
      </c>
      <c r="Q196" s="140">
        <v>0</v>
      </c>
      <c r="R196" s="140">
        <f t="shared" si="22"/>
        <v>0</v>
      </c>
      <c r="S196" s="140">
        <v>0</v>
      </c>
      <c r="T196" s="141">
        <f t="shared" si="23"/>
        <v>0</v>
      </c>
      <c r="AR196" s="142" t="s">
        <v>185</v>
      </c>
      <c r="AT196" s="142" t="s">
        <v>182</v>
      </c>
      <c r="AU196" s="142" t="s">
        <v>90</v>
      </c>
      <c r="AY196" s="13" t="s">
        <v>169</v>
      </c>
      <c r="BE196" s="143">
        <f t="shared" si="24"/>
        <v>0</v>
      </c>
      <c r="BF196" s="143">
        <f t="shared" si="25"/>
        <v>0</v>
      </c>
      <c r="BG196" s="143">
        <f t="shared" si="26"/>
        <v>0</v>
      </c>
      <c r="BH196" s="143">
        <f t="shared" si="27"/>
        <v>0</v>
      </c>
      <c r="BI196" s="143">
        <f t="shared" si="28"/>
        <v>0</v>
      </c>
      <c r="BJ196" s="13" t="s">
        <v>21</v>
      </c>
      <c r="BK196" s="143">
        <f t="shared" si="29"/>
        <v>0</v>
      </c>
      <c r="BL196" s="13" t="s">
        <v>185</v>
      </c>
      <c r="BM196" s="142" t="s">
        <v>1396</v>
      </c>
    </row>
    <row r="197" spans="2:65" s="1" customFormat="1" ht="24.2" customHeight="1">
      <c r="B197" s="28"/>
      <c r="C197" s="130" t="s">
        <v>451</v>
      </c>
      <c r="D197" s="130" t="s">
        <v>170</v>
      </c>
      <c r="E197" s="131" t="s">
        <v>1217</v>
      </c>
      <c r="F197" s="132" t="s">
        <v>1218</v>
      </c>
      <c r="G197" s="133" t="s">
        <v>390</v>
      </c>
      <c r="H197" s="134">
        <v>10</v>
      </c>
      <c r="I197" s="135"/>
      <c r="J197" s="136">
        <f t="shared" si="20"/>
        <v>0</v>
      </c>
      <c r="K197" s="132" t="s">
        <v>174</v>
      </c>
      <c r="L197" s="137"/>
      <c r="M197" s="138" t="s">
        <v>1</v>
      </c>
      <c r="N197" s="139" t="s">
        <v>47</v>
      </c>
      <c r="P197" s="140">
        <f t="shared" si="21"/>
        <v>0</v>
      </c>
      <c r="Q197" s="140">
        <v>0</v>
      </c>
      <c r="R197" s="140">
        <f t="shared" si="22"/>
        <v>0</v>
      </c>
      <c r="S197" s="140">
        <v>0</v>
      </c>
      <c r="T197" s="141">
        <f t="shared" si="23"/>
        <v>0</v>
      </c>
      <c r="AR197" s="142" t="s">
        <v>185</v>
      </c>
      <c r="AT197" s="142" t="s">
        <v>170</v>
      </c>
      <c r="AU197" s="142" t="s">
        <v>90</v>
      </c>
      <c r="AY197" s="13" t="s">
        <v>169</v>
      </c>
      <c r="BE197" s="143">
        <f t="shared" si="24"/>
        <v>0</v>
      </c>
      <c r="BF197" s="143">
        <f t="shared" si="25"/>
        <v>0</v>
      </c>
      <c r="BG197" s="143">
        <f t="shared" si="26"/>
        <v>0</v>
      </c>
      <c r="BH197" s="143">
        <f t="shared" si="27"/>
        <v>0</v>
      </c>
      <c r="BI197" s="143">
        <f t="shared" si="28"/>
        <v>0</v>
      </c>
      <c r="BJ197" s="13" t="s">
        <v>21</v>
      </c>
      <c r="BK197" s="143">
        <f t="shared" si="29"/>
        <v>0</v>
      </c>
      <c r="BL197" s="13" t="s">
        <v>185</v>
      </c>
      <c r="BM197" s="142" t="s">
        <v>1397</v>
      </c>
    </row>
    <row r="198" spans="2:65" s="1" customFormat="1" ht="24.2" customHeight="1">
      <c r="B198" s="28"/>
      <c r="C198" s="130" t="s">
        <v>455</v>
      </c>
      <c r="D198" s="130" t="s">
        <v>170</v>
      </c>
      <c r="E198" s="131" t="s">
        <v>797</v>
      </c>
      <c r="F198" s="132" t="s">
        <v>798</v>
      </c>
      <c r="G198" s="133" t="s">
        <v>390</v>
      </c>
      <c r="H198" s="134">
        <v>390</v>
      </c>
      <c r="I198" s="135"/>
      <c r="J198" s="136">
        <f t="shared" si="20"/>
        <v>0</v>
      </c>
      <c r="K198" s="132" t="s">
        <v>174</v>
      </c>
      <c r="L198" s="137"/>
      <c r="M198" s="138" t="s">
        <v>1</v>
      </c>
      <c r="N198" s="139" t="s">
        <v>47</v>
      </c>
      <c r="P198" s="140">
        <f t="shared" si="21"/>
        <v>0</v>
      </c>
      <c r="Q198" s="140">
        <v>0</v>
      </c>
      <c r="R198" s="140">
        <f t="shared" si="22"/>
        <v>0</v>
      </c>
      <c r="S198" s="140">
        <v>0</v>
      </c>
      <c r="T198" s="141">
        <f t="shared" si="23"/>
        <v>0</v>
      </c>
      <c r="AR198" s="142" t="s">
        <v>185</v>
      </c>
      <c r="AT198" s="142" t="s">
        <v>170</v>
      </c>
      <c r="AU198" s="142" t="s">
        <v>90</v>
      </c>
      <c r="AY198" s="13" t="s">
        <v>169</v>
      </c>
      <c r="BE198" s="143">
        <f t="shared" si="24"/>
        <v>0</v>
      </c>
      <c r="BF198" s="143">
        <f t="shared" si="25"/>
        <v>0</v>
      </c>
      <c r="BG198" s="143">
        <f t="shared" si="26"/>
        <v>0</v>
      </c>
      <c r="BH198" s="143">
        <f t="shared" si="27"/>
        <v>0</v>
      </c>
      <c r="BI198" s="143">
        <f t="shared" si="28"/>
        <v>0</v>
      </c>
      <c r="BJ198" s="13" t="s">
        <v>21</v>
      </c>
      <c r="BK198" s="143">
        <f t="shared" si="29"/>
        <v>0</v>
      </c>
      <c r="BL198" s="13" t="s">
        <v>185</v>
      </c>
      <c r="BM198" s="142" t="s">
        <v>1398</v>
      </c>
    </row>
    <row r="199" spans="2:65" s="1" customFormat="1" ht="78" customHeight="1">
      <c r="B199" s="28"/>
      <c r="C199" s="144" t="s">
        <v>459</v>
      </c>
      <c r="D199" s="144" t="s">
        <v>182</v>
      </c>
      <c r="E199" s="145" t="s">
        <v>1253</v>
      </c>
      <c r="F199" s="146" t="s">
        <v>1254</v>
      </c>
      <c r="G199" s="147" t="s">
        <v>173</v>
      </c>
      <c r="H199" s="148">
        <v>4</v>
      </c>
      <c r="I199" s="149"/>
      <c r="J199" s="150">
        <f t="shared" si="20"/>
        <v>0</v>
      </c>
      <c r="K199" s="146" t="s">
        <v>174</v>
      </c>
      <c r="L199" s="28"/>
      <c r="M199" s="151" t="s">
        <v>1</v>
      </c>
      <c r="N199" s="152" t="s">
        <v>47</v>
      </c>
      <c r="P199" s="140">
        <f t="shared" si="21"/>
        <v>0</v>
      </c>
      <c r="Q199" s="140">
        <v>0</v>
      </c>
      <c r="R199" s="140">
        <f t="shared" si="22"/>
        <v>0</v>
      </c>
      <c r="S199" s="140">
        <v>0</v>
      </c>
      <c r="T199" s="141">
        <f t="shared" si="23"/>
        <v>0</v>
      </c>
      <c r="AR199" s="142" t="s">
        <v>185</v>
      </c>
      <c r="AT199" s="142" t="s">
        <v>182</v>
      </c>
      <c r="AU199" s="142" t="s">
        <v>90</v>
      </c>
      <c r="AY199" s="13" t="s">
        <v>169</v>
      </c>
      <c r="BE199" s="143">
        <f t="shared" si="24"/>
        <v>0</v>
      </c>
      <c r="BF199" s="143">
        <f t="shared" si="25"/>
        <v>0</v>
      </c>
      <c r="BG199" s="143">
        <f t="shared" si="26"/>
        <v>0</v>
      </c>
      <c r="BH199" s="143">
        <f t="shared" si="27"/>
        <v>0</v>
      </c>
      <c r="BI199" s="143">
        <f t="shared" si="28"/>
        <v>0</v>
      </c>
      <c r="BJ199" s="13" t="s">
        <v>21</v>
      </c>
      <c r="BK199" s="143">
        <f t="shared" si="29"/>
        <v>0</v>
      </c>
      <c r="BL199" s="13" t="s">
        <v>185</v>
      </c>
      <c r="BM199" s="142" t="s">
        <v>1399</v>
      </c>
    </row>
    <row r="200" spans="2:65" s="1" customFormat="1" ht="78" customHeight="1">
      <c r="B200" s="28"/>
      <c r="C200" s="144" t="s">
        <v>463</v>
      </c>
      <c r="D200" s="144" t="s">
        <v>182</v>
      </c>
      <c r="E200" s="145" t="s">
        <v>425</v>
      </c>
      <c r="F200" s="146" t="s">
        <v>426</v>
      </c>
      <c r="G200" s="147" t="s">
        <v>173</v>
      </c>
      <c r="H200" s="148">
        <v>12</v>
      </c>
      <c r="I200" s="149"/>
      <c r="J200" s="150">
        <f t="shared" si="20"/>
        <v>0</v>
      </c>
      <c r="K200" s="146" t="s">
        <v>174</v>
      </c>
      <c r="L200" s="28"/>
      <c r="M200" s="151" t="s">
        <v>1</v>
      </c>
      <c r="N200" s="152" t="s">
        <v>47</v>
      </c>
      <c r="P200" s="140">
        <f t="shared" si="21"/>
        <v>0</v>
      </c>
      <c r="Q200" s="140">
        <v>0</v>
      </c>
      <c r="R200" s="140">
        <f t="shared" si="22"/>
        <v>0</v>
      </c>
      <c r="S200" s="140">
        <v>0</v>
      </c>
      <c r="T200" s="141">
        <f t="shared" si="23"/>
        <v>0</v>
      </c>
      <c r="AR200" s="142" t="s">
        <v>185</v>
      </c>
      <c r="AT200" s="142" t="s">
        <v>182</v>
      </c>
      <c r="AU200" s="142" t="s">
        <v>90</v>
      </c>
      <c r="AY200" s="13" t="s">
        <v>169</v>
      </c>
      <c r="BE200" s="143">
        <f t="shared" si="24"/>
        <v>0</v>
      </c>
      <c r="BF200" s="143">
        <f t="shared" si="25"/>
        <v>0</v>
      </c>
      <c r="BG200" s="143">
        <f t="shared" si="26"/>
        <v>0</v>
      </c>
      <c r="BH200" s="143">
        <f t="shared" si="27"/>
        <v>0</v>
      </c>
      <c r="BI200" s="143">
        <f t="shared" si="28"/>
        <v>0</v>
      </c>
      <c r="BJ200" s="13" t="s">
        <v>21</v>
      </c>
      <c r="BK200" s="143">
        <f t="shared" si="29"/>
        <v>0</v>
      </c>
      <c r="BL200" s="13" t="s">
        <v>185</v>
      </c>
      <c r="BM200" s="142" t="s">
        <v>1400</v>
      </c>
    </row>
    <row r="201" spans="2:65" s="1" customFormat="1" ht="78" customHeight="1">
      <c r="B201" s="28"/>
      <c r="C201" s="144" t="s">
        <v>467</v>
      </c>
      <c r="D201" s="144" t="s">
        <v>182</v>
      </c>
      <c r="E201" s="145" t="s">
        <v>1350</v>
      </c>
      <c r="F201" s="146" t="s">
        <v>1351</v>
      </c>
      <c r="G201" s="147" t="s">
        <v>173</v>
      </c>
      <c r="H201" s="148">
        <v>2</v>
      </c>
      <c r="I201" s="149"/>
      <c r="J201" s="150">
        <f t="shared" si="20"/>
        <v>0</v>
      </c>
      <c r="K201" s="146" t="s">
        <v>174</v>
      </c>
      <c r="L201" s="28"/>
      <c r="M201" s="151" t="s">
        <v>1</v>
      </c>
      <c r="N201" s="152" t="s">
        <v>47</v>
      </c>
      <c r="P201" s="140">
        <f t="shared" si="21"/>
        <v>0</v>
      </c>
      <c r="Q201" s="140">
        <v>0</v>
      </c>
      <c r="R201" s="140">
        <f t="shared" si="22"/>
        <v>0</v>
      </c>
      <c r="S201" s="140">
        <v>0</v>
      </c>
      <c r="T201" s="141">
        <f t="shared" si="23"/>
        <v>0</v>
      </c>
      <c r="AR201" s="142" t="s">
        <v>185</v>
      </c>
      <c r="AT201" s="142" t="s">
        <v>182</v>
      </c>
      <c r="AU201" s="142" t="s">
        <v>90</v>
      </c>
      <c r="AY201" s="13" t="s">
        <v>169</v>
      </c>
      <c r="BE201" s="143">
        <f t="shared" si="24"/>
        <v>0</v>
      </c>
      <c r="BF201" s="143">
        <f t="shared" si="25"/>
        <v>0</v>
      </c>
      <c r="BG201" s="143">
        <f t="shared" si="26"/>
        <v>0</v>
      </c>
      <c r="BH201" s="143">
        <f t="shared" si="27"/>
        <v>0</v>
      </c>
      <c r="BI201" s="143">
        <f t="shared" si="28"/>
        <v>0</v>
      </c>
      <c r="BJ201" s="13" t="s">
        <v>21</v>
      </c>
      <c r="BK201" s="143">
        <f t="shared" si="29"/>
        <v>0</v>
      </c>
      <c r="BL201" s="13" t="s">
        <v>185</v>
      </c>
      <c r="BM201" s="142" t="s">
        <v>1401</v>
      </c>
    </row>
    <row r="202" spans="2:65" s="1" customFormat="1" ht="78" customHeight="1">
      <c r="B202" s="28"/>
      <c r="C202" s="144" t="s">
        <v>471</v>
      </c>
      <c r="D202" s="144" t="s">
        <v>182</v>
      </c>
      <c r="E202" s="145" t="s">
        <v>1402</v>
      </c>
      <c r="F202" s="146" t="s">
        <v>1403</v>
      </c>
      <c r="G202" s="147" t="s">
        <v>173</v>
      </c>
      <c r="H202" s="148">
        <v>2</v>
      </c>
      <c r="I202" s="149"/>
      <c r="J202" s="150">
        <f t="shared" si="20"/>
        <v>0</v>
      </c>
      <c r="K202" s="146" t="s">
        <v>174</v>
      </c>
      <c r="L202" s="28"/>
      <c r="M202" s="151" t="s">
        <v>1</v>
      </c>
      <c r="N202" s="152" t="s">
        <v>47</v>
      </c>
      <c r="P202" s="140">
        <f t="shared" si="21"/>
        <v>0</v>
      </c>
      <c r="Q202" s="140">
        <v>0</v>
      </c>
      <c r="R202" s="140">
        <f t="shared" si="22"/>
        <v>0</v>
      </c>
      <c r="S202" s="140">
        <v>0</v>
      </c>
      <c r="T202" s="141">
        <f t="shared" si="23"/>
        <v>0</v>
      </c>
      <c r="AR202" s="142" t="s">
        <v>185</v>
      </c>
      <c r="AT202" s="142" t="s">
        <v>182</v>
      </c>
      <c r="AU202" s="142" t="s">
        <v>90</v>
      </c>
      <c r="AY202" s="13" t="s">
        <v>169</v>
      </c>
      <c r="BE202" s="143">
        <f t="shared" si="24"/>
        <v>0</v>
      </c>
      <c r="BF202" s="143">
        <f t="shared" si="25"/>
        <v>0</v>
      </c>
      <c r="BG202" s="143">
        <f t="shared" si="26"/>
        <v>0</v>
      </c>
      <c r="BH202" s="143">
        <f t="shared" si="27"/>
        <v>0</v>
      </c>
      <c r="BI202" s="143">
        <f t="shared" si="28"/>
        <v>0</v>
      </c>
      <c r="BJ202" s="13" t="s">
        <v>21</v>
      </c>
      <c r="BK202" s="143">
        <f t="shared" si="29"/>
        <v>0</v>
      </c>
      <c r="BL202" s="13" t="s">
        <v>185</v>
      </c>
      <c r="BM202" s="142" t="s">
        <v>1404</v>
      </c>
    </row>
    <row r="203" spans="2:65" s="1" customFormat="1" ht="24.2" customHeight="1">
      <c r="B203" s="28"/>
      <c r="C203" s="144" t="s">
        <v>475</v>
      </c>
      <c r="D203" s="144" t="s">
        <v>182</v>
      </c>
      <c r="E203" s="145" t="s">
        <v>1405</v>
      </c>
      <c r="F203" s="146" t="s">
        <v>1406</v>
      </c>
      <c r="G203" s="147" t="s">
        <v>173</v>
      </c>
      <c r="H203" s="148">
        <v>12</v>
      </c>
      <c r="I203" s="149"/>
      <c r="J203" s="150">
        <f t="shared" si="20"/>
        <v>0</v>
      </c>
      <c r="K203" s="146" t="s">
        <v>174</v>
      </c>
      <c r="L203" s="28"/>
      <c r="M203" s="151" t="s">
        <v>1</v>
      </c>
      <c r="N203" s="152" t="s">
        <v>47</v>
      </c>
      <c r="P203" s="140">
        <f t="shared" si="21"/>
        <v>0</v>
      </c>
      <c r="Q203" s="140">
        <v>0</v>
      </c>
      <c r="R203" s="140">
        <f t="shared" si="22"/>
        <v>0</v>
      </c>
      <c r="S203" s="140">
        <v>0</v>
      </c>
      <c r="T203" s="141">
        <f t="shared" si="23"/>
        <v>0</v>
      </c>
      <c r="AR203" s="142" t="s">
        <v>21</v>
      </c>
      <c r="AT203" s="142" t="s">
        <v>182</v>
      </c>
      <c r="AU203" s="142" t="s">
        <v>90</v>
      </c>
      <c r="AY203" s="13" t="s">
        <v>169</v>
      </c>
      <c r="BE203" s="143">
        <f t="shared" si="24"/>
        <v>0</v>
      </c>
      <c r="BF203" s="143">
        <f t="shared" si="25"/>
        <v>0</v>
      </c>
      <c r="BG203" s="143">
        <f t="shared" si="26"/>
        <v>0</v>
      </c>
      <c r="BH203" s="143">
        <f t="shared" si="27"/>
        <v>0</v>
      </c>
      <c r="BI203" s="143">
        <f t="shared" si="28"/>
        <v>0</v>
      </c>
      <c r="BJ203" s="13" t="s">
        <v>21</v>
      </c>
      <c r="BK203" s="143">
        <f t="shared" si="29"/>
        <v>0</v>
      </c>
      <c r="BL203" s="13" t="s">
        <v>21</v>
      </c>
      <c r="BM203" s="142" t="s">
        <v>1407</v>
      </c>
    </row>
    <row r="204" spans="2:65" s="1" customFormat="1" ht="33" customHeight="1">
      <c r="B204" s="28"/>
      <c r="C204" s="130" t="s">
        <v>479</v>
      </c>
      <c r="D204" s="130" t="s">
        <v>170</v>
      </c>
      <c r="E204" s="131" t="s">
        <v>1408</v>
      </c>
      <c r="F204" s="132" t="s">
        <v>1409</v>
      </c>
      <c r="G204" s="133" t="s">
        <v>173</v>
      </c>
      <c r="H204" s="134">
        <v>3</v>
      </c>
      <c r="I204" s="135"/>
      <c r="J204" s="136">
        <f t="shared" si="20"/>
        <v>0</v>
      </c>
      <c r="K204" s="132" t="s">
        <v>174</v>
      </c>
      <c r="L204" s="137"/>
      <c r="M204" s="138" t="s">
        <v>1</v>
      </c>
      <c r="N204" s="139" t="s">
        <v>47</v>
      </c>
      <c r="P204" s="140">
        <f t="shared" si="21"/>
        <v>0</v>
      </c>
      <c r="Q204" s="140">
        <v>0</v>
      </c>
      <c r="R204" s="140">
        <f t="shared" si="22"/>
        <v>0</v>
      </c>
      <c r="S204" s="140">
        <v>0</v>
      </c>
      <c r="T204" s="141">
        <f t="shared" si="23"/>
        <v>0</v>
      </c>
      <c r="AR204" s="142" t="s">
        <v>190</v>
      </c>
      <c r="AT204" s="142" t="s">
        <v>170</v>
      </c>
      <c r="AU204" s="142" t="s">
        <v>90</v>
      </c>
      <c r="AY204" s="13" t="s">
        <v>169</v>
      </c>
      <c r="BE204" s="143">
        <f t="shared" si="24"/>
        <v>0</v>
      </c>
      <c r="BF204" s="143">
        <f t="shared" si="25"/>
        <v>0</v>
      </c>
      <c r="BG204" s="143">
        <f t="shared" si="26"/>
        <v>0</v>
      </c>
      <c r="BH204" s="143">
        <f t="shared" si="27"/>
        <v>0</v>
      </c>
      <c r="BI204" s="143">
        <f t="shared" si="28"/>
        <v>0</v>
      </c>
      <c r="BJ204" s="13" t="s">
        <v>21</v>
      </c>
      <c r="BK204" s="143">
        <f t="shared" si="29"/>
        <v>0</v>
      </c>
      <c r="BL204" s="13" t="s">
        <v>190</v>
      </c>
      <c r="BM204" s="142" t="s">
        <v>1410</v>
      </c>
    </row>
    <row r="205" spans="2:65" s="1" customFormat="1" ht="37.9" customHeight="1">
      <c r="B205" s="28"/>
      <c r="C205" s="144" t="s">
        <v>483</v>
      </c>
      <c r="D205" s="144" t="s">
        <v>182</v>
      </c>
      <c r="E205" s="145" t="s">
        <v>1411</v>
      </c>
      <c r="F205" s="146" t="s">
        <v>1412</v>
      </c>
      <c r="G205" s="147" t="s">
        <v>173</v>
      </c>
      <c r="H205" s="148">
        <v>1</v>
      </c>
      <c r="I205" s="149"/>
      <c r="J205" s="150">
        <f t="shared" si="20"/>
        <v>0</v>
      </c>
      <c r="K205" s="146" t="s">
        <v>174</v>
      </c>
      <c r="L205" s="28"/>
      <c r="M205" s="151" t="s">
        <v>1</v>
      </c>
      <c r="N205" s="152" t="s">
        <v>47</v>
      </c>
      <c r="P205" s="140">
        <f t="shared" si="21"/>
        <v>0</v>
      </c>
      <c r="Q205" s="140">
        <v>0</v>
      </c>
      <c r="R205" s="140">
        <f t="shared" si="22"/>
        <v>0</v>
      </c>
      <c r="S205" s="140">
        <v>0</v>
      </c>
      <c r="T205" s="141">
        <f t="shared" si="23"/>
        <v>0</v>
      </c>
      <c r="AR205" s="142" t="s">
        <v>185</v>
      </c>
      <c r="AT205" s="142" t="s">
        <v>182</v>
      </c>
      <c r="AU205" s="142" t="s">
        <v>90</v>
      </c>
      <c r="AY205" s="13" t="s">
        <v>169</v>
      </c>
      <c r="BE205" s="143">
        <f t="shared" si="24"/>
        <v>0</v>
      </c>
      <c r="BF205" s="143">
        <f t="shared" si="25"/>
        <v>0</v>
      </c>
      <c r="BG205" s="143">
        <f t="shared" si="26"/>
        <v>0</v>
      </c>
      <c r="BH205" s="143">
        <f t="shared" si="27"/>
        <v>0</v>
      </c>
      <c r="BI205" s="143">
        <f t="shared" si="28"/>
        <v>0</v>
      </c>
      <c r="BJ205" s="13" t="s">
        <v>21</v>
      </c>
      <c r="BK205" s="143">
        <f t="shared" si="29"/>
        <v>0</v>
      </c>
      <c r="BL205" s="13" t="s">
        <v>185</v>
      </c>
      <c r="BM205" s="142" t="s">
        <v>1413</v>
      </c>
    </row>
    <row r="206" spans="2:65" s="1" customFormat="1" ht="37.9" customHeight="1">
      <c r="B206" s="28"/>
      <c r="C206" s="130" t="s">
        <v>487</v>
      </c>
      <c r="D206" s="130" t="s">
        <v>170</v>
      </c>
      <c r="E206" s="131" t="s">
        <v>1414</v>
      </c>
      <c r="F206" s="132" t="s">
        <v>1415</v>
      </c>
      <c r="G206" s="133" t="s">
        <v>173</v>
      </c>
      <c r="H206" s="134">
        <v>1</v>
      </c>
      <c r="I206" s="135"/>
      <c r="J206" s="136">
        <f t="shared" si="20"/>
        <v>0</v>
      </c>
      <c r="K206" s="132" t="s">
        <v>174</v>
      </c>
      <c r="L206" s="137"/>
      <c r="M206" s="138" t="s">
        <v>1</v>
      </c>
      <c r="N206" s="139" t="s">
        <v>47</v>
      </c>
      <c r="P206" s="140">
        <f t="shared" si="21"/>
        <v>0</v>
      </c>
      <c r="Q206" s="140">
        <v>0</v>
      </c>
      <c r="R206" s="140">
        <f t="shared" si="22"/>
        <v>0</v>
      </c>
      <c r="S206" s="140">
        <v>0</v>
      </c>
      <c r="T206" s="141">
        <f t="shared" si="23"/>
        <v>0</v>
      </c>
      <c r="AR206" s="142" t="s">
        <v>185</v>
      </c>
      <c r="AT206" s="142" t="s">
        <v>170</v>
      </c>
      <c r="AU206" s="142" t="s">
        <v>90</v>
      </c>
      <c r="AY206" s="13" t="s">
        <v>169</v>
      </c>
      <c r="BE206" s="143">
        <f t="shared" si="24"/>
        <v>0</v>
      </c>
      <c r="BF206" s="143">
        <f t="shared" si="25"/>
        <v>0</v>
      </c>
      <c r="BG206" s="143">
        <f t="shared" si="26"/>
        <v>0</v>
      </c>
      <c r="BH206" s="143">
        <f t="shared" si="27"/>
        <v>0</v>
      </c>
      <c r="BI206" s="143">
        <f t="shared" si="28"/>
        <v>0</v>
      </c>
      <c r="BJ206" s="13" t="s">
        <v>21</v>
      </c>
      <c r="BK206" s="143">
        <f t="shared" si="29"/>
        <v>0</v>
      </c>
      <c r="BL206" s="13" t="s">
        <v>185</v>
      </c>
      <c r="BM206" s="142" t="s">
        <v>1416</v>
      </c>
    </row>
    <row r="207" spans="2:65" s="1" customFormat="1" ht="44.25" customHeight="1">
      <c r="B207" s="28"/>
      <c r="C207" s="144" t="s">
        <v>491</v>
      </c>
      <c r="D207" s="144" t="s">
        <v>182</v>
      </c>
      <c r="E207" s="145" t="s">
        <v>1417</v>
      </c>
      <c r="F207" s="146" t="s">
        <v>1418</v>
      </c>
      <c r="G207" s="147" t="s">
        <v>173</v>
      </c>
      <c r="H207" s="148">
        <v>1</v>
      </c>
      <c r="I207" s="149"/>
      <c r="J207" s="150">
        <f t="shared" si="20"/>
        <v>0</v>
      </c>
      <c r="K207" s="146" t="s">
        <v>174</v>
      </c>
      <c r="L207" s="28"/>
      <c r="M207" s="151" t="s">
        <v>1</v>
      </c>
      <c r="N207" s="152" t="s">
        <v>47</v>
      </c>
      <c r="P207" s="140">
        <f t="shared" si="21"/>
        <v>0</v>
      </c>
      <c r="Q207" s="140">
        <v>0</v>
      </c>
      <c r="R207" s="140">
        <f t="shared" si="22"/>
        <v>0</v>
      </c>
      <c r="S207" s="140">
        <v>0</v>
      </c>
      <c r="T207" s="141">
        <f t="shared" si="23"/>
        <v>0</v>
      </c>
      <c r="AR207" s="142" t="s">
        <v>185</v>
      </c>
      <c r="AT207" s="142" t="s">
        <v>182</v>
      </c>
      <c r="AU207" s="142" t="s">
        <v>90</v>
      </c>
      <c r="AY207" s="13" t="s">
        <v>169</v>
      </c>
      <c r="BE207" s="143">
        <f t="shared" si="24"/>
        <v>0</v>
      </c>
      <c r="BF207" s="143">
        <f t="shared" si="25"/>
        <v>0</v>
      </c>
      <c r="BG207" s="143">
        <f t="shared" si="26"/>
        <v>0</v>
      </c>
      <c r="BH207" s="143">
        <f t="shared" si="27"/>
        <v>0</v>
      </c>
      <c r="BI207" s="143">
        <f t="shared" si="28"/>
        <v>0</v>
      </c>
      <c r="BJ207" s="13" t="s">
        <v>21</v>
      </c>
      <c r="BK207" s="143">
        <f t="shared" si="29"/>
        <v>0</v>
      </c>
      <c r="BL207" s="13" t="s">
        <v>185</v>
      </c>
      <c r="BM207" s="142" t="s">
        <v>1419</v>
      </c>
    </row>
    <row r="208" spans="2:65" s="1" customFormat="1" ht="66.75" customHeight="1">
      <c r="B208" s="28"/>
      <c r="C208" s="144" t="s">
        <v>495</v>
      </c>
      <c r="D208" s="144" t="s">
        <v>182</v>
      </c>
      <c r="E208" s="145" t="s">
        <v>1420</v>
      </c>
      <c r="F208" s="146" t="s">
        <v>1421</v>
      </c>
      <c r="G208" s="147" t="s">
        <v>173</v>
      </c>
      <c r="H208" s="148">
        <v>1</v>
      </c>
      <c r="I208" s="149"/>
      <c r="J208" s="150">
        <f t="shared" si="20"/>
        <v>0</v>
      </c>
      <c r="K208" s="146" t="s">
        <v>174</v>
      </c>
      <c r="L208" s="28"/>
      <c r="M208" s="151" t="s">
        <v>1</v>
      </c>
      <c r="N208" s="152" t="s">
        <v>47</v>
      </c>
      <c r="P208" s="140">
        <f t="shared" si="21"/>
        <v>0</v>
      </c>
      <c r="Q208" s="140">
        <v>0</v>
      </c>
      <c r="R208" s="140">
        <f t="shared" si="22"/>
        <v>0</v>
      </c>
      <c r="S208" s="140">
        <v>0</v>
      </c>
      <c r="T208" s="141">
        <f t="shared" si="23"/>
        <v>0</v>
      </c>
      <c r="AR208" s="142" t="s">
        <v>185</v>
      </c>
      <c r="AT208" s="142" t="s">
        <v>182</v>
      </c>
      <c r="AU208" s="142" t="s">
        <v>90</v>
      </c>
      <c r="AY208" s="13" t="s">
        <v>169</v>
      </c>
      <c r="BE208" s="143">
        <f t="shared" si="24"/>
        <v>0</v>
      </c>
      <c r="BF208" s="143">
        <f t="shared" si="25"/>
        <v>0</v>
      </c>
      <c r="BG208" s="143">
        <f t="shared" si="26"/>
        <v>0</v>
      </c>
      <c r="BH208" s="143">
        <f t="shared" si="27"/>
        <v>0</v>
      </c>
      <c r="BI208" s="143">
        <f t="shared" si="28"/>
        <v>0</v>
      </c>
      <c r="BJ208" s="13" t="s">
        <v>21</v>
      </c>
      <c r="BK208" s="143">
        <f t="shared" si="29"/>
        <v>0</v>
      </c>
      <c r="BL208" s="13" t="s">
        <v>185</v>
      </c>
      <c r="BM208" s="142" t="s">
        <v>1422</v>
      </c>
    </row>
    <row r="209" spans="2:65" s="1" customFormat="1" ht="44.25" customHeight="1">
      <c r="B209" s="28"/>
      <c r="C209" s="130" t="s">
        <v>499</v>
      </c>
      <c r="D209" s="130" t="s">
        <v>170</v>
      </c>
      <c r="E209" s="131" t="s">
        <v>1423</v>
      </c>
      <c r="F209" s="132" t="s">
        <v>1424</v>
      </c>
      <c r="G209" s="133" t="s">
        <v>173</v>
      </c>
      <c r="H209" s="134">
        <v>1</v>
      </c>
      <c r="I209" s="135"/>
      <c r="J209" s="136">
        <f t="shared" si="20"/>
        <v>0</v>
      </c>
      <c r="K209" s="132" t="s">
        <v>174</v>
      </c>
      <c r="L209" s="137"/>
      <c r="M209" s="138" t="s">
        <v>1</v>
      </c>
      <c r="N209" s="139" t="s">
        <v>47</v>
      </c>
      <c r="P209" s="140">
        <f t="shared" si="21"/>
        <v>0</v>
      </c>
      <c r="Q209" s="140">
        <v>0</v>
      </c>
      <c r="R209" s="140">
        <f t="shared" si="22"/>
        <v>0</v>
      </c>
      <c r="S209" s="140">
        <v>0</v>
      </c>
      <c r="T209" s="141">
        <f t="shared" si="23"/>
        <v>0</v>
      </c>
      <c r="AR209" s="142" t="s">
        <v>185</v>
      </c>
      <c r="AT209" s="142" t="s">
        <v>170</v>
      </c>
      <c r="AU209" s="142" t="s">
        <v>90</v>
      </c>
      <c r="AY209" s="13" t="s">
        <v>169</v>
      </c>
      <c r="BE209" s="143">
        <f t="shared" si="24"/>
        <v>0</v>
      </c>
      <c r="BF209" s="143">
        <f t="shared" si="25"/>
        <v>0</v>
      </c>
      <c r="BG209" s="143">
        <f t="shared" si="26"/>
        <v>0</v>
      </c>
      <c r="BH209" s="143">
        <f t="shared" si="27"/>
        <v>0</v>
      </c>
      <c r="BI209" s="143">
        <f t="shared" si="28"/>
        <v>0</v>
      </c>
      <c r="BJ209" s="13" t="s">
        <v>21</v>
      </c>
      <c r="BK209" s="143">
        <f t="shared" si="29"/>
        <v>0</v>
      </c>
      <c r="BL209" s="13" t="s">
        <v>185</v>
      </c>
      <c r="BM209" s="142" t="s">
        <v>1425</v>
      </c>
    </row>
    <row r="210" spans="2:65" s="1" customFormat="1" ht="62.65" customHeight="1">
      <c r="B210" s="28"/>
      <c r="C210" s="144" t="s">
        <v>503</v>
      </c>
      <c r="D210" s="144" t="s">
        <v>182</v>
      </c>
      <c r="E210" s="145" t="s">
        <v>1279</v>
      </c>
      <c r="F210" s="146" t="s">
        <v>1280</v>
      </c>
      <c r="G210" s="147" t="s">
        <v>173</v>
      </c>
      <c r="H210" s="148">
        <v>1</v>
      </c>
      <c r="I210" s="149"/>
      <c r="J210" s="150">
        <f t="shared" si="20"/>
        <v>0</v>
      </c>
      <c r="K210" s="146" t="s">
        <v>174</v>
      </c>
      <c r="L210" s="28"/>
      <c r="M210" s="151" t="s">
        <v>1</v>
      </c>
      <c r="N210" s="152" t="s">
        <v>47</v>
      </c>
      <c r="P210" s="140">
        <f t="shared" si="21"/>
        <v>0</v>
      </c>
      <c r="Q210" s="140">
        <v>0</v>
      </c>
      <c r="R210" s="140">
        <f t="shared" si="22"/>
        <v>0</v>
      </c>
      <c r="S210" s="140">
        <v>0</v>
      </c>
      <c r="T210" s="141">
        <f t="shared" si="23"/>
        <v>0</v>
      </c>
      <c r="AR210" s="142" t="s">
        <v>185</v>
      </c>
      <c r="AT210" s="142" t="s">
        <v>182</v>
      </c>
      <c r="AU210" s="142" t="s">
        <v>90</v>
      </c>
      <c r="AY210" s="13" t="s">
        <v>169</v>
      </c>
      <c r="BE210" s="143">
        <f t="shared" si="24"/>
        <v>0</v>
      </c>
      <c r="BF210" s="143">
        <f t="shared" si="25"/>
        <v>0</v>
      </c>
      <c r="BG210" s="143">
        <f t="shared" si="26"/>
        <v>0</v>
      </c>
      <c r="BH210" s="143">
        <f t="shared" si="27"/>
        <v>0</v>
      </c>
      <c r="BI210" s="143">
        <f t="shared" si="28"/>
        <v>0</v>
      </c>
      <c r="BJ210" s="13" t="s">
        <v>21</v>
      </c>
      <c r="BK210" s="143">
        <f t="shared" si="29"/>
        <v>0</v>
      </c>
      <c r="BL210" s="13" t="s">
        <v>185</v>
      </c>
      <c r="BM210" s="142" t="s">
        <v>1426</v>
      </c>
    </row>
    <row r="211" spans="2:65" s="1" customFormat="1" ht="55.5" customHeight="1">
      <c r="B211" s="28"/>
      <c r="C211" s="130" t="s">
        <v>507</v>
      </c>
      <c r="D211" s="130" t="s">
        <v>170</v>
      </c>
      <c r="E211" s="131" t="s">
        <v>1247</v>
      </c>
      <c r="F211" s="132" t="s">
        <v>1248</v>
      </c>
      <c r="G211" s="133" t="s">
        <v>173</v>
      </c>
      <c r="H211" s="134">
        <v>1</v>
      </c>
      <c r="I211" s="135"/>
      <c r="J211" s="136">
        <f t="shared" si="20"/>
        <v>0</v>
      </c>
      <c r="K211" s="132" t="s">
        <v>174</v>
      </c>
      <c r="L211" s="137"/>
      <c r="M211" s="138" t="s">
        <v>1</v>
      </c>
      <c r="N211" s="139" t="s">
        <v>47</v>
      </c>
      <c r="P211" s="140">
        <f t="shared" si="21"/>
        <v>0</v>
      </c>
      <c r="Q211" s="140">
        <v>0</v>
      </c>
      <c r="R211" s="140">
        <f t="shared" si="22"/>
        <v>0</v>
      </c>
      <c r="S211" s="140">
        <v>0</v>
      </c>
      <c r="T211" s="141">
        <f t="shared" si="23"/>
        <v>0</v>
      </c>
      <c r="AR211" s="142" t="s">
        <v>185</v>
      </c>
      <c r="AT211" s="142" t="s">
        <v>170</v>
      </c>
      <c r="AU211" s="142" t="s">
        <v>90</v>
      </c>
      <c r="AY211" s="13" t="s">
        <v>169</v>
      </c>
      <c r="BE211" s="143">
        <f t="shared" si="24"/>
        <v>0</v>
      </c>
      <c r="BF211" s="143">
        <f t="shared" si="25"/>
        <v>0</v>
      </c>
      <c r="BG211" s="143">
        <f t="shared" si="26"/>
        <v>0</v>
      </c>
      <c r="BH211" s="143">
        <f t="shared" si="27"/>
        <v>0</v>
      </c>
      <c r="BI211" s="143">
        <f t="shared" si="28"/>
        <v>0</v>
      </c>
      <c r="BJ211" s="13" t="s">
        <v>21</v>
      </c>
      <c r="BK211" s="143">
        <f t="shared" si="29"/>
        <v>0</v>
      </c>
      <c r="BL211" s="13" t="s">
        <v>185</v>
      </c>
      <c r="BM211" s="142" t="s">
        <v>1427</v>
      </c>
    </row>
    <row r="212" spans="2:65" s="1" customFormat="1" ht="44.25" customHeight="1">
      <c r="B212" s="28"/>
      <c r="C212" s="144" t="s">
        <v>511</v>
      </c>
      <c r="D212" s="144" t="s">
        <v>182</v>
      </c>
      <c r="E212" s="145" t="s">
        <v>1428</v>
      </c>
      <c r="F212" s="146" t="s">
        <v>1429</v>
      </c>
      <c r="G212" s="147" t="s">
        <v>173</v>
      </c>
      <c r="H212" s="148">
        <v>1</v>
      </c>
      <c r="I212" s="149"/>
      <c r="J212" s="150">
        <f t="shared" si="20"/>
        <v>0</v>
      </c>
      <c r="K212" s="146" t="s">
        <v>174</v>
      </c>
      <c r="L212" s="28"/>
      <c r="M212" s="151" t="s">
        <v>1</v>
      </c>
      <c r="N212" s="152" t="s">
        <v>47</v>
      </c>
      <c r="P212" s="140">
        <f t="shared" si="21"/>
        <v>0</v>
      </c>
      <c r="Q212" s="140">
        <v>0</v>
      </c>
      <c r="R212" s="140">
        <f t="shared" si="22"/>
        <v>0</v>
      </c>
      <c r="S212" s="140">
        <v>0</v>
      </c>
      <c r="T212" s="141">
        <f t="shared" si="23"/>
        <v>0</v>
      </c>
      <c r="AR212" s="142" t="s">
        <v>185</v>
      </c>
      <c r="AT212" s="142" t="s">
        <v>182</v>
      </c>
      <c r="AU212" s="142" t="s">
        <v>90</v>
      </c>
      <c r="AY212" s="13" t="s">
        <v>169</v>
      </c>
      <c r="BE212" s="143">
        <f t="shared" si="24"/>
        <v>0</v>
      </c>
      <c r="BF212" s="143">
        <f t="shared" si="25"/>
        <v>0</v>
      </c>
      <c r="BG212" s="143">
        <f t="shared" si="26"/>
        <v>0</v>
      </c>
      <c r="BH212" s="143">
        <f t="shared" si="27"/>
        <v>0</v>
      </c>
      <c r="BI212" s="143">
        <f t="shared" si="28"/>
        <v>0</v>
      </c>
      <c r="BJ212" s="13" t="s">
        <v>21</v>
      </c>
      <c r="BK212" s="143">
        <f t="shared" si="29"/>
        <v>0</v>
      </c>
      <c r="BL212" s="13" t="s">
        <v>185</v>
      </c>
      <c r="BM212" s="142" t="s">
        <v>1430</v>
      </c>
    </row>
    <row r="213" spans="2:65" s="1" customFormat="1" ht="49.15" customHeight="1">
      <c r="B213" s="28"/>
      <c r="C213" s="144" t="s">
        <v>515</v>
      </c>
      <c r="D213" s="144" t="s">
        <v>182</v>
      </c>
      <c r="E213" s="145" t="s">
        <v>1431</v>
      </c>
      <c r="F213" s="146" t="s">
        <v>1432</v>
      </c>
      <c r="G213" s="147" t="s">
        <v>173</v>
      </c>
      <c r="H213" s="148">
        <v>4</v>
      </c>
      <c r="I213" s="149"/>
      <c r="J213" s="150">
        <f t="shared" si="20"/>
        <v>0</v>
      </c>
      <c r="K213" s="146" t="s">
        <v>174</v>
      </c>
      <c r="L213" s="28"/>
      <c r="M213" s="151" t="s">
        <v>1</v>
      </c>
      <c r="N213" s="152" t="s">
        <v>47</v>
      </c>
      <c r="P213" s="140">
        <f t="shared" si="21"/>
        <v>0</v>
      </c>
      <c r="Q213" s="140">
        <v>0</v>
      </c>
      <c r="R213" s="140">
        <f t="shared" si="22"/>
        <v>0</v>
      </c>
      <c r="S213" s="140">
        <v>0</v>
      </c>
      <c r="T213" s="141">
        <f t="shared" si="23"/>
        <v>0</v>
      </c>
      <c r="AR213" s="142" t="s">
        <v>187</v>
      </c>
      <c r="AT213" s="142" t="s">
        <v>182</v>
      </c>
      <c r="AU213" s="142" t="s">
        <v>90</v>
      </c>
      <c r="AY213" s="13" t="s">
        <v>169</v>
      </c>
      <c r="BE213" s="143">
        <f t="shared" si="24"/>
        <v>0</v>
      </c>
      <c r="BF213" s="143">
        <f t="shared" si="25"/>
        <v>0</v>
      </c>
      <c r="BG213" s="143">
        <f t="shared" si="26"/>
        <v>0</v>
      </c>
      <c r="BH213" s="143">
        <f t="shared" si="27"/>
        <v>0</v>
      </c>
      <c r="BI213" s="143">
        <f t="shared" si="28"/>
        <v>0</v>
      </c>
      <c r="BJ213" s="13" t="s">
        <v>21</v>
      </c>
      <c r="BK213" s="143">
        <f t="shared" si="29"/>
        <v>0</v>
      </c>
      <c r="BL213" s="13" t="s">
        <v>187</v>
      </c>
      <c r="BM213" s="142" t="s">
        <v>1433</v>
      </c>
    </row>
    <row r="214" spans="2:65" s="1" customFormat="1" ht="21.75" customHeight="1">
      <c r="B214" s="28"/>
      <c r="C214" s="144" t="s">
        <v>519</v>
      </c>
      <c r="D214" s="144" t="s">
        <v>182</v>
      </c>
      <c r="E214" s="145" t="s">
        <v>1434</v>
      </c>
      <c r="F214" s="146" t="s">
        <v>1435</v>
      </c>
      <c r="G214" s="147" t="s">
        <v>173</v>
      </c>
      <c r="H214" s="148">
        <v>1</v>
      </c>
      <c r="I214" s="149"/>
      <c r="J214" s="150">
        <f t="shared" si="20"/>
        <v>0</v>
      </c>
      <c r="K214" s="146" t="s">
        <v>174</v>
      </c>
      <c r="L214" s="28"/>
      <c r="M214" s="151" t="s">
        <v>1</v>
      </c>
      <c r="N214" s="152" t="s">
        <v>47</v>
      </c>
      <c r="P214" s="140">
        <f t="shared" si="21"/>
        <v>0</v>
      </c>
      <c r="Q214" s="140">
        <v>0</v>
      </c>
      <c r="R214" s="140">
        <f t="shared" si="22"/>
        <v>0</v>
      </c>
      <c r="S214" s="140">
        <v>0</v>
      </c>
      <c r="T214" s="141">
        <f t="shared" si="23"/>
        <v>0</v>
      </c>
      <c r="AR214" s="142" t="s">
        <v>185</v>
      </c>
      <c r="AT214" s="142" t="s">
        <v>182</v>
      </c>
      <c r="AU214" s="142" t="s">
        <v>90</v>
      </c>
      <c r="AY214" s="13" t="s">
        <v>169</v>
      </c>
      <c r="BE214" s="143">
        <f t="shared" si="24"/>
        <v>0</v>
      </c>
      <c r="BF214" s="143">
        <f t="shared" si="25"/>
        <v>0</v>
      </c>
      <c r="BG214" s="143">
        <f t="shared" si="26"/>
        <v>0</v>
      </c>
      <c r="BH214" s="143">
        <f t="shared" si="27"/>
        <v>0</v>
      </c>
      <c r="BI214" s="143">
        <f t="shared" si="28"/>
        <v>0</v>
      </c>
      <c r="BJ214" s="13" t="s">
        <v>21</v>
      </c>
      <c r="BK214" s="143">
        <f t="shared" si="29"/>
        <v>0</v>
      </c>
      <c r="BL214" s="13" t="s">
        <v>185</v>
      </c>
      <c r="BM214" s="142" t="s">
        <v>1436</v>
      </c>
    </row>
    <row r="215" spans="2:65" s="1" customFormat="1" ht="24.2" customHeight="1">
      <c r="B215" s="28"/>
      <c r="C215" s="130" t="s">
        <v>523</v>
      </c>
      <c r="D215" s="130" t="s">
        <v>170</v>
      </c>
      <c r="E215" s="131" t="s">
        <v>1282</v>
      </c>
      <c r="F215" s="132" t="s">
        <v>1283</v>
      </c>
      <c r="G215" s="133" t="s">
        <v>173</v>
      </c>
      <c r="H215" s="134">
        <v>2</v>
      </c>
      <c r="I215" s="135"/>
      <c r="J215" s="136">
        <f t="shared" si="20"/>
        <v>0</v>
      </c>
      <c r="K215" s="132" t="s">
        <v>174</v>
      </c>
      <c r="L215" s="137"/>
      <c r="M215" s="138" t="s">
        <v>1</v>
      </c>
      <c r="N215" s="139" t="s">
        <v>47</v>
      </c>
      <c r="P215" s="140">
        <f t="shared" si="21"/>
        <v>0</v>
      </c>
      <c r="Q215" s="140">
        <v>0</v>
      </c>
      <c r="R215" s="140">
        <f t="shared" si="22"/>
        <v>0</v>
      </c>
      <c r="S215" s="140">
        <v>0</v>
      </c>
      <c r="T215" s="141">
        <f t="shared" si="23"/>
        <v>0</v>
      </c>
      <c r="AR215" s="142" t="s">
        <v>190</v>
      </c>
      <c r="AT215" s="142" t="s">
        <v>170</v>
      </c>
      <c r="AU215" s="142" t="s">
        <v>90</v>
      </c>
      <c r="AY215" s="13" t="s">
        <v>169</v>
      </c>
      <c r="BE215" s="143">
        <f t="shared" si="24"/>
        <v>0</v>
      </c>
      <c r="BF215" s="143">
        <f t="shared" si="25"/>
        <v>0</v>
      </c>
      <c r="BG215" s="143">
        <f t="shared" si="26"/>
        <v>0</v>
      </c>
      <c r="BH215" s="143">
        <f t="shared" si="27"/>
        <v>0</v>
      </c>
      <c r="BI215" s="143">
        <f t="shared" si="28"/>
        <v>0</v>
      </c>
      <c r="BJ215" s="13" t="s">
        <v>21</v>
      </c>
      <c r="BK215" s="143">
        <f t="shared" si="29"/>
        <v>0</v>
      </c>
      <c r="BL215" s="13" t="s">
        <v>190</v>
      </c>
      <c r="BM215" s="142" t="s">
        <v>1437</v>
      </c>
    </row>
    <row r="216" spans="2:65" s="1" customFormat="1" ht="37.9" customHeight="1">
      <c r="B216" s="28"/>
      <c r="C216" s="130" t="s">
        <v>527</v>
      </c>
      <c r="D216" s="130" t="s">
        <v>170</v>
      </c>
      <c r="E216" s="131" t="s">
        <v>1438</v>
      </c>
      <c r="F216" s="132" t="s">
        <v>1439</v>
      </c>
      <c r="G216" s="133" t="s">
        <v>173</v>
      </c>
      <c r="H216" s="134">
        <v>1</v>
      </c>
      <c r="I216" s="135"/>
      <c r="J216" s="136">
        <f t="shared" si="20"/>
        <v>0</v>
      </c>
      <c r="K216" s="132" t="s">
        <v>174</v>
      </c>
      <c r="L216" s="137"/>
      <c r="M216" s="138" t="s">
        <v>1</v>
      </c>
      <c r="N216" s="139" t="s">
        <v>47</v>
      </c>
      <c r="P216" s="140">
        <f t="shared" si="21"/>
        <v>0</v>
      </c>
      <c r="Q216" s="140">
        <v>0</v>
      </c>
      <c r="R216" s="140">
        <f t="shared" si="22"/>
        <v>0</v>
      </c>
      <c r="S216" s="140">
        <v>0</v>
      </c>
      <c r="T216" s="141">
        <f t="shared" si="23"/>
        <v>0</v>
      </c>
      <c r="AR216" s="142" t="s">
        <v>185</v>
      </c>
      <c r="AT216" s="142" t="s">
        <v>170</v>
      </c>
      <c r="AU216" s="142" t="s">
        <v>90</v>
      </c>
      <c r="AY216" s="13" t="s">
        <v>169</v>
      </c>
      <c r="BE216" s="143">
        <f t="shared" si="24"/>
        <v>0</v>
      </c>
      <c r="BF216" s="143">
        <f t="shared" si="25"/>
        <v>0</v>
      </c>
      <c r="BG216" s="143">
        <f t="shared" si="26"/>
        <v>0</v>
      </c>
      <c r="BH216" s="143">
        <f t="shared" si="27"/>
        <v>0</v>
      </c>
      <c r="BI216" s="143">
        <f t="shared" si="28"/>
        <v>0</v>
      </c>
      <c r="BJ216" s="13" t="s">
        <v>21</v>
      </c>
      <c r="BK216" s="143">
        <f t="shared" si="29"/>
        <v>0</v>
      </c>
      <c r="BL216" s="13" t="s">
        <v>185</v>
      </c>
      <c r="BM216" s="142" t="s">
        <v>1440</v>
      </c>
    </row>
    <row r="217" spans="2:65" s="1" customFormat="1" ht="21.75" customHeight="1">
      <c r="B217" s="28"/>
      <c r="C217" s="144" t="s">
        <v>531</v>
      </c>
      <c r="D217" s="144" t="s">
        <v>182</v>
      </c>
      <c r="E217" s="145" t="s">
        <v>1361</v>
      </c>
      <c r="F217" s="146" t="s">
        <v>1362</v>
      </c>
      <c r="G217" s="147" t="s">
        <v>173</v>
      </c>
      <c r="H217" s="148">
        <v>1</v>
      </c>
      <c r="I217" s="149"/>
      <c r="J217" s="150">
        <f t="shared" si="20"/>
        <v>0</v>
      </c>
      <c r="K217" s="146" t="s">
        <v>174</v>
      </c>
      <c r="L217" s="28"/>
      <c r="M217" s="151" t="s">
        <v>1</v>
      </c>
      <c r="N217" s="152" t="s">
        <v>47</v>
      </c>
      <c r="P217" s="140">
        <f t="shared" si="21"/>
        <v>0</v>
      </c>
      <c r="Q217" s="140">
        <v>0</v>
      </c>
      <c r="R217" s="140">
        <f t="shared" si="22"/>
        <v>0</v>
      </c>
      <c r="S217" s="140">
        <v>0</v>
      </c>
      <c r="T217" s="141">
        <f t="shared" si="23"/>
        <v>0</v>
      </c>
      <c r="AR217" s="142" t="s">
        <v>185</v>
      </c>
      <c r="AT217" s="142" t="s">
        <v>182</v>
      </c>
      <c r="AU217" s="142" t="s">
        <v>90</v>
      </c>
      <c r="AY217" s="13" t="s">
        <v>169</v>
      </c>
      <c r="BE217" s="143">
        <f t="shared" si="24"/>
        <v>0</v>
      </c>
      <c r="BF217" s="143">
        <f t="shared" si="25"/>
        <v>0</v>
      </c>
      <c r="BG217" s="143">
        <f t="shared" si="26"/>
        <v>0</v>
      </c>
      <c r="BH217" s="143">
        <f t="shared" si="27"/>
        <v>0</v>
      </c>
      <c r="BI217" s="143">
        <f t="shared" si="28"/>
        <v>0</v>
      </c>
      <c r="BJ217" s="13" t="s">
        <v>21</v>
      </c>
      <c r="BK217" s="143">
        <f t="shared" si="29"/>
        <v>0</v>
      </c>
      <c r="BL217" s="13" t="s">
        <v>185</v>
      </c>
      <c r="BM217" s="142" t="s">
        <v>1441</v>
      </c>
    </row>
    <row r="218" spans="2:65" s="1" customFormat="1" ht="37.9" customHeight="1">
      <c r="B218" s="28"/>
      <c r="C218" s="130" t="s">
        <v>535</v>
      </c>
      <c r="D218" s="130" t="s">
        <v>170</v>
      </c>
      <c r="E218" s="131" t="s">
        <v>1442</v>
      </c>
      <c r="F218" s="132" t="s">
        <v>1443</v>
      </c>
      <c r="G218" s="133" t="s">
        <v>173</v>
      </c>
      <c r="H218" s="134">
        <v>1</v>
      </c>
      <c r="I218" s="135"/>
      <c r="J218" s="136">
        <f t="shared" si="20"/>
        <v>0</v>
      </c>
      <c r="K218" s="132" t="s">
        <v>174</v>
      </c>
      <c r="L218" s="137"/>
      <c r="M218" s="138" t="s">
        <v>1</v>
      </c>
      <c r="N218" s="139" t="s">
        <v>47</v>
      </c>
      <c r="P218" s="140">
        <f t="shared" si="21"/>
        <v>0</v>
      </c>
      <c r="Q218" s="140">
        <v>0</v>
      </c>
      <c r="R218" s="140">
        <f t="shared" si="22"/>
        <v>0</v>
      </c>
      <c r="S218" s="140">
        <v>0</v>
      </c>
      <c r="T218" s="141">
        <f t="shared" si="23"/>
        <v>0</v>
      </c>
      <c r="AR218" s="142" t="s">
        <v>185</v>
      </c>
      <c r="AT218" s="142" t="s">
        <v>170</v>
      </c>
      <c r="AU218" s="142" t="s">
        <v>90</v>
      </c>
      <c r="AY218" s="13" t="s">
        <v>169</v>
      </c>
      <c r="BE218" s="143">
        <f t="shared" si="24"/>
        <v>0</v>
      </c>
      <c r="BF218" s="143">
        <f t="shared" si="25"/>
        <v>0</v>
      </c>
      <c r="BG218" s="143">
        <f t="shared" si="26"/>
        <v>0</v>
      </c>
      <c r="BH218" s="143">
        <f t="shared" si="27"/>
        <v>0</v>
      </c>
      <c r="BI218" s="143">
        <f t="shared" si="28"/>
        <v>0</v>
      </c>
      <c r="BJ218" s="13" t="s">
        <v>21</v>
      </c>
      <c r="BK218" s="143">
        <f t="shared" si="29"/>
        <v>0</v>
      </c>
      <c r="BL218" s="13" t="s">
        <v>185</v>
      </c>
      <c r="BM218" s="142" t="s">
        <v>1444</v>
      </c>
    </row>
    <row r="219" spans="2:65" s="1" customFormat="1" ht="16.5" customHeight="1">
      <c r="B219" s="28"/>
      <c r="C219" s="144" t="s">
        <v>539</v>
      </c>
      <c r="D219" s="144" t="s">
        <v>182</v>
      </c>
      <c r="E219" s="145" t="s">
        <v>1370</v>
      </c>
      <c r="F219" s="146" t="s">
        <v>1371</v>
      </c>
      <c r="G219" s="147" t="s">
        <v>173</v>
      </c>
      <c r="H219" s="148">
        <v>3</v>
      </c>
      <c r="I219" s="149"/>
      <c r="J219" s="150">
        <f t="shared" si="20"/>
        <v>0</v>
      </c>
      <c r="K219" s="146" t="s">
        <v>174</v>
      </c>
      <c r="L219" s="28"/>
      <c r="M219" s="151" t="s">
        <v>1</v>
      </c>
      <c r="N219" s="152" t="s">
        <v>47</v>
      </c>
      <c r="P219" s="140">
        <f t="shared" si="21"/>
        <v>0</v>
      </c>
      <c r="Q219" s="140">
        <v>0</v>
      </c>
      <c r="R219" s="140">
        <f t="shared" si="22"/>
        <v>0</v>
      </c>
      <c r="S219" s="140">
        <v>0</v>
      </c>
      <c r="T219" s="141">
        <f t="shared" si="23"/>
        <v>0</v>
      </c>
      <c r="AR219" s="142" t="s">
        <v>185</v>
      </c>
      <c r="AT219" s="142" t="s">
        <v>182</v>
      </c>
      <c r="AU219" s="142" t="s">
        <v>90</v>
      </c>
      <c r="AY219" s="13" t="s">
        <v>169</v>
      </c>
      <c r="BE219" s="143">
        <f t="shared" si="24"/>
        <v>0</v>
      </c>
      <c r="BF219" s="143">
        <f t="shared" si="25"/>
        <v>0</v>
      </c>
      <c r="BG219" s="143">
        <f t="shared" si="26"/>
        <v>0</v>
      </c>
      <c r="BH219" s="143">
        <f t="shared" si="27"/>
        <v>0</v>
      </c>
      <c r="BI219" s="143">
        <f t="shared" si="28"/>
        <v>0</v>
      </c>
      <c r="BJ219" s="13" t="s">
        <v>21</v>
      </c>
      <c r="BK219" s="143">
        <f t="shared" si="29"/>
        <v>0</v>
      </c>
      <c r="BL219" s="13" t="s">
        <v>185</v>
      </c>
      <c r="BM219" s="142" t="s">
        <v>1445</v>
      </c>
    </row>
    <row r="220" spans="2:65" s="1" customFormat="1" ht="55.5" customHeight="1">
      <c r="B220" s="28"/>
      <c r="C220" s="130" t="s">
        <v>543</v>
      </c>
      <c r="D220" s="130" t="s">
        <v>170</v>
      </c>
      <c r="E220" s="131" t="s">
        <v>1358</v>
      </c>
      <c r="F220" s="132" t="s">
        <v>1359</v>
      </c>
      <c r="G220" s="133" t="s">
        <v>173</v>
      </c>
      <c r="H220" s="134">
        <v>3</v>
      </c>
      <c r="I220" s="135"/>
      <c r="J220" s="136">
        <f t="shared" ref="J220:J251" si="30">ROUND(I220*H220,2)</f>
        <v>0</v>
      </c>
      <c r="K220" s="132" t="s">
        <v>174</v>
      </c>
      <c r="L220" s="137"/>
      <c r="M220" s="138" t="s">
        <v>1</v>
      </c>
      <c r="N220" s="139" t="s">
        <v>47</v>
      </c>
      <c r="P220" s="140">
        <f t="shared" ref="P220:P251" si="31">O220*H220</f>
        <v>0</v>
      </c>
      <c r="Q220" s="140">
        <v>0</v>
      </c>
      <c r="R220" s="140">
        <f t="shared" ref="R220:R251" si="32">Q220*H220</f>
        <v>0</v>
      </c>
      <c r="S220" s="140">
        <v>0</v>
      </c>
      <c r="T220" s="141">
        <f t="shared" ref="T220:T251" si="33">S220*H220</f>
        <v>0</v>
      </c>
      <c r="AR220" s="142" t="s">
        <v>185</v>
      </c>
      <c r="AT220" s="142" t="s">
        <v>170</v>
      </c>
      <c r="AU220" s="142" t="s">
        <v>90</v>
      </c>
      <c r="AY220" s="13" t="s">
        <v>169</v>
      </c>
      <c r="BE220" s="143">
        <f t="shared" ref="BE220:BE242" si="34">IF(N220="základní",J220,0)</f>
        <v>0</v>
      </c>
      <c r="BF220" s="143">
        <f t="shared" ref="BF220:BF242" si="35">IF(N220="snížená",J220,0)</f>
        <v>0</v>
      </c>
      <c r="BG220" s="143">
        <f t="shared" ref="BG220:BG242" si="36">IF(N220="zákl. přenesená",J220,0)</f>
        <v>0</v>
      </c>
      <c r="BH220" s="143">
        <f t="shared" ref="BH220:BH242" si="37">IF(N220="sníž. přenesená",J220,0)</f>
        <v>0</v>
      </c>
      <c r="BI220" s="143">
        <f t="shared" ref="BI220:BI242" si="38">IF(N220="nulová",J220,0)</f>
        <v>0</v>
      </c>
      <c r="BJ220" s="13" t="s">
        <v>21</v>
      </c>
      <c r="BK220" s="143">
        <f t="shared" ref="BK220:BK242" si="39">ROUND(I220*H220,2)</f>
        <v>0</v>
      </c>
      <c r="BL220" s="13" t="s">
        <v>185</v>
      </c>
      <c r="BM220" s="142" t="s">
        <v>1446</v>
      </c>
    </row>
    <row r="221" spans="2:65" s="1" customFormat="1" ht="33" customHeight="1">
      <c r="B221" s="28"/>
      <c r="C221" s="144" t="s">
        <v>547</v>
      </c>
      <c r="D221" s="144" t="s">
        <v>182</v>
      </c>
      <c r="E221" s="145" t="s">
        <v>1447</v>
      </c>
      <c r="F221" s="146" t="s">
        <v>1448</v>
      </c>
      <c r="G221" s="147" t="s">
        <v>173</v>
      </c>
      <c r="H221" s="148">
        <v>1</v>
      </c>
      <c r="I221" s="149"/>
      <c r="J221" s="150">
        <f t="shared" si="30"/>
        <v>0</v>
      </c>
      <c r="K221" s="146" t="s">
        <v>174</v>
      </c>
      <c r="L221" s="28"/>
      <c r="M221" s="151" t="s">
        <v>1</v>
      </c>
      <c r="N221" s="152" t="s">
        <v>47</v>
      </c>
      <c r="P221" s="140">
        <f t="shared" si="31"/>
        <v>0</v>
      </c>
      <c r="Q221" s="140">
        <v>0</v>
      </c>
      <c r="R221" s="140">
        <f t="shared" si="32"/>
        <v>0</v>
      </c>
      <c r="S221" s="140">
        <v>0</v>
      </c>
      <c r="T221" s="141">
        <f t="shared" si="33"/>
        <v>0</v>
      </c>
      <c r="AR221" s="142" t="s">
        <v>185</v>
      </c>
      <c r="AT221" s="142" t="s">
        <v>182</v>
      </c>
      <c r="AU221" s="142" t="s">
        <v>90</v>
      </c>
      <c r="AY221" s="13" t="s">
        <v>169</v>
      </c>
      <c r="BE221" s="143">
        <f t="shared" si="34"/>
        <v>0</v>
      </c>
      <c r="BF221" s="143">
        <f t="shared" si="35"/>
        <v>0</v>
      </c>
      <c r="BG221" s="143">
        <f t="shared" si="36"/>
        <v>0</v>
      </c>
      <c r="BH221" s="143">
        <f t="shared" si="37"/>
        <v>0</v>
      </c>
      <c r="BI221" s="143">
        <f t="shared" si="38"/>
        <v>0</v>
      </c>
      <c r="BJ221" s="13" t="s">
        <v>21</v>
      </c>
      <c r="BK221" s="143">
        <f t="shared" si="39"/>
        <v>0</v>
      </c>
      <c r="BL221" s="13" t="s">
        <v>185</v>
      </c>
      <c r="BM221" s="142" t="s">
        <v>1449</v>
      </c>
    </row>
    <row r="222" spans="2:65" s="1" customFormat="1" ht="37.9" customHeight="1">
      <c r="B222" s="28"/>
      <c r="C222" s="130" t="s">
        <v>642</v>
      </c>
      <c r="D222" s="130" t="s">
        <v>170</v>
      </c>
      <c r="E222" s="131" t="s">
        <v>1450</v>
      </c>
      <c r="F222" s="132" t="s">
        <v>1451</v>
      </c>
      <c r="G222" s="133" t="s">
        <v>173</v>
      </c>
      <c r="H222" s="134">
        <v>1</v>
      </c>
      <c r="I222" s="135"/>
      <c r="J222" s="136">
        <f t="shared" si="30"/>
        <v>0</v>
      </c>
      <c r="K222" s="132" t="s">
        <v>174</v>
      </c>
      <c r="L222" s="137"/>
      <c r="M222" s="138" t="s">
        <v>1</v>
      </c>
      <c r="N222" s="139" t="s">
        <v>47</v>
      </c>
      <c r="P222" s="140">
        <f t="shared" si="31"/>
        <v>0</v>
      </c>
      <c r="Q222" s="140">
        <v>0</v>
      </c>
      <c r="R222" s="140">
        <f t="shared" si="32"/>
        <v>0</v>
      </c>
      <c r="S222" s="140">
        <v>0</v>
      </c>
      <c r="T222" s="141">
        <f t="shared" si="33"/>
        <v>0</v>
      </c>
      <c r="AR222" s="142" t="s">
        <v>185</v>
      </c>
      <c r="AT222" s="142" t="s">
        <v>170</v>
      </c>
      <c r="AU222" s="142" t="s">
        <v>90</v>
      </c>
      <c r="AY222" s="13" t="s">
        <v>169</v>
      </c>
      <c r="BE222" s="143">
        <f t="shared" si="34"/>
        <v>0</v>
      </c>
      <c r="BF222" s="143">
        <f t="shared" si="35"/>
        <v>0</v>
      </c>
      <c r="BG222" s="143">
        <f t="shared" si="36"/>
        <v>0</v>
      </c>
      <c r="BH222" s="143">
        <f t="shared" si="37"/>
        <v>0</v>
      </c>
      <c r="BI222" s="143">
        <f t="shared" si="38"/>
        <v>0</v>
      </c>
      <c r="BJ222" s="13" t="s">
        <v>21</v>
      </c>
      <c r="BK222" s="143">
        <f t="shared" si="39"/>
        <v>0</v>
      </c>
      <c r="BL222" s="13" t="s">
        <v>185</v>
      </c>
      <c r="BM222" s="142" t="s">
        <v>1452</v>
      </c>
    </row>
    <row r="223" spans="2:65" s="1" customFormat="1" ht="16.5" customHeight="1">
      <c r="B223" s="28"/>
      <c r="C223" s="144" t="s">
        <v>555</v>
      </c>
      <c r="D223" s="144" t="s">
        <v>182</v>
      </c>
      <c r="E223" s="145" t="s">
        <v>1453</v>
      </c>
      <c r="F223" s="146" t="s">
        <v>1454</v>
      </c>
      <c r="G223" s="147" t="s">
        <v>961</v>
      </c>
      <c r="H223" s="148">
        <v>278</v>
      </c>
      <c r="I223" s="149"/>
      <c r="J223" s="150">
        <f t="shared" si="30"/>
        <v>0</v>
      </c>
      <c r="K223" s="146" t="s">
        <v>174</v>
      </c>
      <c r="L223" s="28"/>
      <c r="M223" s="151" t="s">
        <v>1</v>
      </c>
      <c r="N223" s="152" t="s">
        <v>47</v>
      </c>
      <c r="P223" s="140">
        <f t="shared" si="31"/>
        <v>0</v>
      </c>
      <c r="Q223" s="140">
        <v>0</v>
      </c>
      <c r="R223" s="140">
        <f t="shared" si="32"/>
        <v>0</v>
      </c>
      <c r="S223" s="140">
        <v>0</v>
      </c>
      <c r="T223" s="141">
        <f t="shared" si="33"/>
        <v>0</v>
      </c>
      <c r="AR223" s="142" t="s">
        <v>185</v>
      </c>
      <c r="AT223" s="142" t="s">
        <v>182</v>
      </c>
      <c r="AU223" s="142" t="s">
        <v>90</v>
      </c>
      <c r="AY223" s="13" t="s">
        <v>169</v>
      </c>
      <c r="BE223" s="143">
        <f t="shared" si="34"/>
        <v>0</v>
      </c>
      <c r="BF223" s="143">
        <f t="shared" si="35"/>
        <v>0</v>
      </c>
      <c r="BG223" s="143">
        <f t="shared" si="36"/>
        <v>0</v>
      </c>
      <c r="BH223" s="143">
        <f t="shared" si="37"/>
        <v>0</v>
      </c>
      <c r="BI223" s="143">
        <f t="shared" si="38"/>
        <v>0</v>
      </c>
      <c r="BJ223" s="13" t="s">
        <v>21</v>
      </c>
      <c r="BK223" s="143">
        <f t="shared" si="39"/>
        <v>0</v>
      </c>
      <c r="BL223" s="13" t="s">
        <v>185</v>
      </c>
      <c r="BM223" s="142" t="s">
        <v>1455</v>
      </c>
    </row>
    <row r="224" spans="2:65" s="1" customFormat="1" ht="24.2" customHeight="1">
      <c r="B224" s="28"/>
      <c r="C224" s="130" t="s">
        <v>559</v>
      </c>
      <c r="D224" s="130" t="s">
        <v>170</v>
      </c>
      <c r="E224" s="131" t="s">
        <v>1456</v>
      </c>
      <c r="F224" s="132" t="s">
        <v>1457</v>
      </c>
      <c r="G224" s="133" t="s">
        <v>961</v>
      </c>
      <c r="H224" s="134">
        <v>278</v>
      </c>
      <c r="I224" s="135"/>
      <c r="J224" s="136">
        <f t="shared" si="30"/>
        <v>0</v>
      </c>
      <c r="K224" s="132" t="s">
        <v>174</v>
      </c>
      <c r="L224" s="137"/>
      <c r="M224" s="138" t="s">
        <v>1</v>
      </c>
      <c r="N224" s="139" t="s">
        <v>47</v>
      </c>
      <c r="P224" s="140">
        <f t="shared" si="31"/>
        <v>0</v>
      </c>
      <c r="Q224" s="140">
        <v>0</v>
      </c>
      <c r="R224" s="140">
        <f t="shared" si="32"/>
        <v>0</v>
      </c>
      <c r="S224" s="140">
        <v>0</v>
      </c>
      <c r="T224" s="141">
        <f t="shared" si="33"/>
        <v>0</v>
      </c>
      <c r="AR224" s="142" t="s">
        <v>190</v>
      </c>
      <c r="AT224" s="142" t="s">
        <v>170</v>
      </c>
      <c r="AU224" s="142" t="s">
        <v>90</v>
      </c>
      <c r="AY224" s="13" t="s">
        <v>169</v>
      </c>
      <c r="BE224" s="143">
        <f t="shared" si="34"/>
        <v>0</v>
      </c>
      <c r="BF224" s="143">
        <f t="shared" si="35"/>
        <v>0</v>
      </c>
      <c r="BG224" s="143">
        <f t="shared" si="36"/>
        <v>0</v>
      </c>
      <c r="BH224" s="143">
        <f t="shared" si="37"/>
        <v>0</v>
      </c>
      <c r="BI224" s="143">
        <f t="shared" si="38"/>
        <v>0</v>
      </c>
      <c r="BJ224" s="13" t="s">
        <v>21</v>
      </c>
      <c r="BK224" s="143">
        <f t="shared" si="39"/>
        <v>0</v>
      </c>
      <c r="BL224" s="13" t="s">
        <v>190</v>
      </c>
      <c r="BM224" s="142" t="s">
        <v>1458</v>
      </c>
    </row>
    <row r="225" spans="2:65" s="1" customFormat="1" ht="101.25" customHeight="1">
      <c r="B225" s="28"/>
      <c r="C225" s="144" t="s">
        <v>563</v>
      </c>
      <c r="D225" s="144" t="s">
        <v>182</v>
      </c>
      <c r="E225" s="145" t="s">
        <v>1459</v>
      </c>
      <c r="F225" s="146" t="s">
        <v>802</v>
      </c>
      <c r="G225" s="147" t="s">
        <v>173</v>
      </c>
      <c r="H225" s="148">
        <v>1</v>
      </c>
      <c r="I225" s="149"/>
      <c r="J225" s="150">
        <f t="shared" si="30"/>
        <v>0</v>
      </c>
      <c r="K225" s="146" t="s">
        <v>174</v>
      </c>
      <c r="L225" s="28"/>
      <c r="M225" s="151" t="s">
        <v>1</v>
      </c>
      <c r="N225" s="152" t="s">
        <v>47</v>
      </c>
      <c r="P225" s="140">
        <f t="shared" si="31"/>
        <v>0</v>
      </c>
      <c r="Q225" s="140">
        <v>0</v>
      </c>
      <c r="R225" s="140">
        <f t="shared" si="32"/>
        <v>0</v>
      </c>
      <c r="S225" s="140">
        <v>0</v>
      </c>
      <c r="T225" s="141">
        <f t="shared" si="33"/>
        <v>0</v>
      </c>
      <c r="AR225" s="142" t="s">
        <v>185</v>
      </c>
      <c r="AT225" s="142" t="s">
        <v>182</v>
      </c>
      <c r="AU225" s="142" t="s">
        <v>90</v>
      </c>
      <c r="AY225" s="13" t="s">
        <v>169</v>
      </c>
      <c r="BE225" s="143">
        <f t="shared" si="34"/>
        <v>0</v>
      </c>
      <c r="BF225" s="143">
        <f t="shared" si="35"/>
        <v>0</v>
      </c>
      <c r="BG225" s="143">
        <f t="shared" si="36"/>
        <v>0</v>
      </c>
      <c r="BH225" s="143">
        <f t="shared" si="37"/>
        <v>0</v>
      </c>
      <c r="BI225" s="143">
        <f t="shared" si="38"/>
        <v>0</v>
      </c>
      <c r="BJ225" s="13" t="s">
        <v>21</v>
      </c>
      <c r="BK225" s="143">
        <f t="shared" si="39"/>
        <v>0</v>
      </c>
      <c r="BL225" s="13" t="s">
        <v>185</v>
      </c>
      <c r="BM225" s="142" t="s">
        <v>1460</v>
      </c>
    </row>
    <row r="226" spans="2:65" s="1" customFormat="1" ht="33" customHeight="1">
      <c r="B226" s="28"/>
      <c r="C226" s="144" t="s">
        <v>568</v>
      </c>
      <c r="D226" s="144" t="s">
        <v>182</v>
      </c>
      <c r="E226" s="145" t="s">
        <v>1461</v>
      </c>
      <c r="F226" s="146" t="s">
        <v>1462</v>
      </c>
      <c r="G226" s="147" t="s">
        <v>173</v>
      </c>
      <c r="H226" s="148">
        <v>1</v>
      </c>
      <c r="I226" s="149"/>
      <c r="J226" s="150">
        <f t="shared" si="30"/>
        <v>0</v>
      </c>
      <c r="K226" s="146" t="s">
        <v>174</v>
      </c>
      <c r="L226" s="28"/>
      <c r="M226" s="151" t="s">
        <v>1</v>
      </c>
      <c r="N226" s="152" t="s">
        <v>47</v>
      </c>
      <c r="P226" s="140">
        <f t="shared" si="31"/>
        <v>0</v>
      </c>
      <c r="Q226" s="140">
        <v>0</v>
      </c>
      <c r="R226" s="140">
        <f t="shared" si="32"/>
        <v>0</v>
      </c>
      <c r="S226" s="140">
        <v>0</v>
      </c>
      <c r="T226" s="141">
        <f t="shared" si="33"/>
        <v>0</v>
      </c>
      <c r="AR226" s="142" t="s">
        <v>185</v>
      </c>
      <c r="AT226" s="142" t="s">
        <v>182</v>
      </c>
      <c r="AU226" s="142" t="s">
        <v>90</v>
      </c>
      <c r="AY226" s="13" t="s">
        <v>169</v>
      </c>
      <c r="BE226" s="143">
        <f t="shared" si="34"/>
        <v>0</v>
      </c>
      <c r="BF226" s="143">
        <f t="shared" si="35"/>
        <v>0</v>
      </c>
      <c r="BG226" s="143">
        <f t="shared" si="36"/>
        <v>0</v>
      </c>
      <c r="BH226" s="143">
        <f t="shared" si="37"/>
        <v>0</v>
      </c>
      <c r="BI226" s="143">
        <f t="shared" si="38"/>
        <v>0</v>
      </c>
      <c r="BJ226" s="13" t="s">
        <v>21</v>
      </c>
      <c r="BK226" s="143">
        <f t="shared" si="39"/>
        <v>0</v>
      </c>
      <c r="BL226" s="13" t="s">
        <v>185</v>
      </c>
      <c r="BM226" s="142" t="s">
        <v>1463</v>
      </c>
    </row>
    <row r="227" spans="2:65" s="1" customFormat="1" ht="114.95" customHeight="1">
      <c r="B227" s="28"/>
      <c r="C227" s="144" t="s">
        <v>572</v>
      </c>
      <c r="D227" s="144" t="s">
        <v>182</v>
      </c>
      <c r="E227" s="145" t="s">
        <v>1464</v>
      </c>
      <c r="F227" s="146" t="s">
        <v>1465</v>
      </c>
      <c r="G227" s="147" t="s">
        <v>173</v>
      </c>
      <c r="H227" s="148">
        <v>1</v>
      </c>
      <c r="I227" s="149"/>
      <c r="J227" s="150">
        <f t="shared" si="30"/>
        <v>0</v>
      </c>
      <c r="K227" s="146" t="s">
        <v>174</v>
      </c>
      <c r="L227" s="28"/>
      <c r="M227" s="151" t="s">
        <v>1</v>
      </c>
      <c r="N227" s="152" t="s">
        <v>47</v>
      </c>
      <c r="P227" s="140">
        <f t="shared" si="31"/>
        <v>0</v>
      </c>
      <c r="Q227" s="140">
        <v>0</v>
      </c>
      <c r="R227" s="140">
        <f t="shared" si="32"/>
        <v>0</v>
      </c>
      <c r="S227" s="140">
        <v>0</v>
      </c>
      <c r="T227" s="141">
        <f t="shared" si="33"/>
        <v>0</v>
      </c>
      <c r="AR227" s="142" t="s">
        <v>185</v>
      </c>
      <c r="AT227" s="142" t="s">
        <v>182</v>
      </c>
      <c r="AU227" s="142" t="s">
        <v>90</v>
      </c>
      <c r="AY227" s="13" t="s">
        <v>169</v>
      </c>
      <c r="BE227" s="143">
        <f t="shared" si="34"/>
        <v>0</v>
      </c>
      <c r="BF227" s="143">
        <f t="shared" si="35"/>
        <v>0</v>
      </c>
      <c r="BG227" s="143">
        <f t="shared" si="36"/>
        <v>0</v>
      </c>
      <c r="BH227" s="143">
        <f t="shared" si="37"/>
        <v>0</v>
      </c>
      <c r="BI227" s="143">
        <f t="shared" si="38"/>
        <v>0</v>
      </c>
      <c r="BJ227" s="13" t="s">
        <v>21</v>
      </c>
      <c r="BK227" s="143">
        <f t="shared" si="39"/>
        <v>0</v>
      </c>
      <c r="BL227" s="13" t="s">
        <v>185</v>
      </c>
      <c r="BM227" s="142" t="s">
        <v>1466</v>
      </c>
    </row>
    <row r="228" spans="2:65" s="1" customFormat="1" ht="49.15" customHeight="1">
      <c r="B228" s="28"/>
      <c r="C228" s="144" t="s">
        <v>27</v>
      </c>
      <c r="D228" s="144" t="s">
        <v>182</v>
      </c>
      <c r="E228" s="145" t="s">
        <v>1467</v>
      </c>
      <c r="F228" s="146" t="s">
        <v>1468</v>
      </c>
      <c r="G228" s="147" t="s">
        <v>173</v>
      </c>
      <c r="H228" s="148">
        <v>1</v>
      </c>
      <c r="I228" s="149"/>
      <c r="J228" s="150">
        <f t="shared" si="30"/>
        <v>0</v>
      </c>
      <c r="K228" s="146" t="s">
        <v>174</v>
      </c>
      <c r="L228" s="28"/>
      <c r="M228" s="151" t="s">
        <v>1</v>
      </c>
      <c r="N228" s="152" t="s">
        <v>47</v>
      </c>
      <c r="P228" s="140">
        <f t="shared" si="31"/>
        <v>0</v>
      </c>
      <c r="Q228" s="140">
        <v>0</v>
      </c>
      <c r="R228" s="140">
        <f t="shared" si="32"/>
        <v>0</v>
      </c>
      <c r="S228" s="140">
        <v>0</v>
      </c>
      <c r="T228" s="141">
        <f t="shared" si="33"/>
        <v>0</v>
      </c>
      <c r="AR228" s="142" t="s">
        <v>185</v>
      </c>
      <c r="AT228" s="142" t="s">
        <v>182</v>
      </c>
      <c r="AU228" s="142" t="s">
        <v>90</v>
      </c>
      <c r="AY228" s="13" t="s">
        <v>169</v>
      </c>
      <c r="BE228" s="143">
        <f t="shared" si="34"/>
        <v>0</v>
      </c>
      <c r="BF228" s="143">
        <f t="shared" si="35"/>
        <v>0</v>
      </c>
      <c r="BG228" s="143">
        <f t="shared" si="36"/>
        <v>0</v>
      </c>
      <c r="BH228" s="143">
        <f t="shared" si="37"/>
        <v>0</v>
      </c>
      <c r="BI228" s="143">
        <f t="shared" si="38"/>
        <v>0</v>
      </c>
      <c r="BJ228" s="13" t="s">
        <v>21</v>
      </c>
      <c r="BK228" s="143">
        <f t="shared" si="39"/>
        <v>0</v>
      </c>
      <c r="BL228" s="13" t="s">
        <v>185</v>
      </c>
      <c r="BM228" s="142" t="s">
        <v>1469</v>
      </c>
    </row>
    <row r="229" spans="2:65" s="1" customFormat="1" ht="49.15" customHeight="1">
      <c r="B229" s="28"/>
      <c r="C229" s="144" t="s">
        <v>583</v>
      </c>
      <c r="D229" s="144" t="s">
        <v>182</v>
      </c>
      <c r="E229" s="145" t="s">
        <v>1470</v>
      </c>
      <c r="F229" s="146" t="s">
        <v>1337</v>
      </c>
      <c r="G229" s="147" t="s">
        <v>815</v>
      </c>
      <c r="H229" s="148">
        <v>12</v>
      </c>
      <c r="I229" s="149"/>
      <c r="J229" s="150">
        <f t="shared" si="30"/>
        <v>0</v>
      </c>
      <c r="K229" s="146" t="s">
        <v>174</v>
      </c>
      <c r="L229" s="28"/>
      <c r="M229" s="151" t="s">
        <v>1</v>
      </c>
      <c r="N229" s="152" t="s">
        <v>47</v>
      </c>
      <c r="P229" s="140">
        <f t="shared" si="31"/>
        <v>0</v>
      </c>
      <c r="Q229" s="140">
        <v>0</v>
      </c>
      <c r="R229" s="140">
        <f t="shared" si="32"/>
        <v>0</v>
      </c>
      <c r="S229" s="140">
        <v>0</v>
      </c>
      <c r="T229" s="141">
        <f t="shared" si="33"/>
        <v>0</v>
      </c>
      <c r="AR229" s="142" t="s">
        <v>185</v>
      </c>
      <c r="AT229" s="142" t="s">
        <v>182</v>
      </c>
      <c r="AU229" s="142" t="s">
        <v>90</v>
      </c>
      <c r="AY229" s="13" t="s">
        <v>169</v>
      </c>
      <c r="BE229" s="143">
        <f t="shared" si="34"/>
        <v>0</v>
      </c>
      <c r="BF229" s="143">
        <f t="shared" si="35"/>
        <v>0</v>
      </c>
      <c r="BG229" s="143">
        <f t="shared" si="36"/>
        <v>0</v>
      </c>
      <c r="BH229" s="143">
        <f t="shared" si="37"/>
        <v>0</v>
      </c>
      <c r="BI229" s="143">
        <f t="shared" si="38"/>
        <v>0</v>
      </c>
      <c r="BJ229" s="13" t="s">
        <v>21</v>
      </c>
      <c r="BK229" s="143">
        <f t="shared" si="39"/>
        <v>0</v>
      </c>
      <c r="BL229" s="13" t="s">
        <v>185</v>
      </c>
      <c r="BM229" s="142" t="s">
        <v>1471</v>
      </c>
    </row>
    <row r="230" spans="2:65" s="1" customFormat="1" ht="76.349999999999994" customHeight="1">
      <c r="B230" s="28"/>
      <c r="C230" s="144" t="s">
        <v>587</v>
      </c>
      <c r="D230" s="144" t="s">
        <v>182</v>
      </c>
      <c r="E230" s="145" t="s">
        <v>1472</v>
      </c>
      <c r="F230" s="146" t="s">
        <v>1340</v>
      </c>
      <c r="G230" s="147" t="s">
        <v>815</v>
      </c>
      <c r="H230" s="148">
        <v>8</v>
      </c>
      <c r="I230" s="149"/>
      <c r="J230" s="150">
        <f t="shared" si="30"/>
        <v>0</v>
      </c>
      <c r="K230" s="146" t="s">
        <v>174</v>
      </c>
      <c r="L230" s="28"/>
      <c r="M230" s="151" t="s">
        <v>1</v>
      </c>
      <c r="N230" s="152" t="s">
        <v>47</v>
      </c>
      <c r="P230" s="140">
        <f t="shared" si="31"/>
        <v>0</v>
      </c>
      <c r="Q230" s="140">
        <v>0</v>
      </c>
      <c r="R230" s="140">
        <f t="shared" si="32"/>
        <v>0</v>
      </c>
      <c r="S230" s="140">
        <v>0</v>
      </c>
      <c r="T230" s="141">
        <f t="shared" si="33"/>
        <v>0</v>
      </c>
      <c r="AR230" s="142" t="s">
        <v>185</v>
      </c>
      <c r="AT230" s="142" t="s">
        <v>182</v>
      </c>
      <c r="AU230" s="142" t="s">
        <v>90</v>
      </c>
      <c r="AY230" s="13" t="s">
        <v>169</v>
      </c>
      <c r="BE230" s="143">
        <f t="shared" si="34"/>
        <v>0</v>
      </c>
      <c r="BF230" s="143">
        <f t="shared" si="35"/>
        <v>0</v>
      </c>
      <c r="BG230" s="143">
        <f t="shared" si="36"/>
        <v>0</v>
      </c>
      <c r="BH230" s="143">
        <f t="shared" si="37"/>
        <v>0</v>
      </c>
      <c r="BI230" s="143">
        <f t="shared" si="38"/>
        <v>0</v>
      </c>
      <c r="BJ230" s="13" t="s">
        <v>21</v>
      </c>
      <c r="BK230" s="143">
        <f t="shared" si="39"/>
        <v>0</v>
      </c>
      <c r="BL230" s="13" t="s">
        <v>185</v>
      </c>
      <c r="BM230" s="142" t="s">
        <v>1473</v>
      </c>
    </row>
    <row r="231" spans="2:65" s="1" customFormat="1" ht="33" customHeight="1">
      <c r="B231" s="28"/>
      <c r="C231" s="144" t="s">
        <v>591</v>
      </c>
      <c r="D231" s="144" t="s">
        <v>182</v>
      </c>
      <c r="E231" s="145" t="s">
        <v>1474</v>
      </c>
      <c r="F231" s="146" t="s">
        <v>814</v>
      </c>
      <c r="G231" s="147" t="s">
        <v>815</v>
      </c>
      <c r="H231" s="148">
        <v>8</v>
      </c>
      <c r="I231" s="149"/>
      <c r="J231" s="150">
        <f t="shared" si="30"/>
        <v>0</v>
      </c>
      <c r="K231" s="146" t="s">
        <v>174</v>
      </c>
      <c r="L231" s="28"/>
      <c r="M231" s="151" t="s">
        <v>1</v>
      </c>
      <c r="N231" s="152" t="s">
        <v>47</v>
      </c>
      <c r="P231" s="140">
        <f t="shared" si="31"/>
        <v>0</v>
      </c>
      <c r="Q231" s="140">
        <v>0</v>
      </c>
      <c r="R231" s="140">
        <f t="shared" si="32"/>
        <v>0</v>
      </c>
      <c r="S231" s="140">
        <v>0</v>
      </c>
      <c r="T231" s="141">
        <f t="shared" si="33"/>
        <v>0</v>
      </c>
      <c r="AR231" s="142" t="s">
        <v>185</v>
      </c>
      <c r="AT231" s="142" t="s">
        <v>182</v>
      </c>
      <c r="AU231" s="142" t="s">
        <v>90</v>
      </c>
      <c r="AY231" s="13" t="s">
        <v>169</v>
      </c>
      <c r="BE231" s="143">
        <f t="shared" si="34"/>
        <v>0</v>
      </c>
      <c r="BF231" s="143">
        <f t="shared" si="35"/>
        <v>0</v>
      </c>
      <c r="BG231" s="143">
        <f t="shared" si="36"/>
        <v>0</v>
      </c>
      <c r="BH231" s="143">
        <f t="shared" si="37"/>
        <v>0</v>
      </c>
      <c r="BI231" s="143">
        <f t="shared" si="38"/>
        <v>0</v>
      </c>
      <c r="BJ231" s="13" t="s">
        <v>21</v>
      </c>
      <c r="BK231" s="143">
        <f t="shared" si="39"/>
        <v>0</v>
      </c>
      <c r="BL231" s="13" t="s">
        <v>185</v>
      </c>
      <c r="BM231" s="142" t="s">
        <v>1475</v>
      </c>
    </row>
    <row r="232" spans="2:65" s="1" customFormat="1" ht="44.25" customHeight="1">
      <c r="B232" s="28"/>
      <c r="C232" s="144" t="s">
        <v>595</v>
      </c>
      <c r="D232" s="144" t="s">
        <v>182</v>
      </c>
      <c r="E232" s="145" t="s">
        <v>1476</v>
      </c>
      <c r="F232" s="146" t="s">
        <v>1477</v>
      </c>
      <c r="G232" s="147" t="s">
        <v>173</v>
      </c>
      <c r="H232" s="148">
        <v>1</v>
      </c>
      <c r="I232" s="149"/>
      <c r="J232" s="150">
        <f t="shared" si="30"/>
        <v>0</v>
      </c>
      <c r="K232" s="146" t="s">
        <v>174</v>
      </c>
      <c r="L232" s="28"/>
      <c r="M232" s="151" t="s">
        <v>1</v>
      </c>
      <c r="N232" s="152" t="s">
        <v>47</v>
      </c>
      <c r="P232" s="140">
        <f t="shared" si="31"/>
        <v>0</v>
      </c>
      <c r="Q232" s="140">
        <v>0</v>
      </c>
      <c r="R232" s="140">
        <f t="shared" si="32"/>
        <v>0</v>
      </c>
      <c r="S232" s="140">
        <v>0</v>
      </c>
      <c r="T232" s="141">
        <f t="shared" si="33"/>
        <v>0</v>
      </c>
      <c r="AR232" s="142" t="s">
        <v>185</v>
      </c>
      <c r="AT232" s="142" t="s">
        <v>182</v>
      </c>
      <c r="AU232" s="142" t="s">
        <v>90</v>
      </c>
      <c r="AY232" s="13" t="s">
        <v>169</v>
      </c>
      <c r="BE232" s="143">
        <f t="shared" si="34"/>
        <v>0</v>
      </c>
      <c r="BF232" s="143">
        <f t="shared" si="35"/>
        <v>0</v>
      </c>
      <c r="BG232" s="143">
        <f t="shared" si="36"/>
        <v>0</v>
      </c>
      <c r="BH232" s="143">
        <f t="shared" si="37"/>
        <v>0</v>
      </c>
      <c r="BI232" s="143">
        <f t="shared" si="38"/>
        <v>0</v>
      </c>
      <c r="BJ232" s="13" t="s">
        <v>21</v>
      </c>
      <c r="BK232" s="143">
        <f t="shared" si="39"/>
        <v>0</v>
      </c>
      <c r="BL232" s="13" t="s">
        <v>185</v>
      </c>
      <c r="BM232" s="142" t="s">
        <v>1478</v>
      </c>
    </row>
    <row r="233" spans="2:65" s="1" customFormat="1" ht="24.2" customHeight="1">
      <c r="B233" s="28"/>
      <c r="C233" s="144" t="s">
        <v>599</v>
      </c>
      <c r="D233" s="144" t="s">
        <v>182</v>
      </c>
      <c r="E233" s="145" t="s">
        <v>1479</v>
      </c>
      <c r="F233" s="146" t="s">
        <v>1480</v>
      </c>
      <c r="G233" s="147" t="s">
        <v>173</v>
      </c>
      <c r="H233" s="148">
        <v>1</v>
      </c>
      <c r="I233" s="149"/>
      <c r="J233" s="150">
        <f t="shared" si="30"/>
        <v>0</v>
      </c>
      <c r="K233" s="146" t="s">
        <v>174</v>
      </c>
      <c r="L233" s="28"/>
      <c r="M233" s="151" t="s">
        <v>1</v>
      </c>
      <c r="N233" s="152" t="s">
        <v>47</v>
      </c>
      <c r="P233" s="140">
        <f t="shared" si="31"/>
        <v>0</v>
      </c>
      <c r="Q233" s="140">
        <v>0</v>
      </c>
      <c r="R233" s="140">
        <f t="shared" si="32"/>
        <v>0</v>
      </c>
      <c r="S233" s="140">
        <v>0</v>
      </c>
      <c r="T233" s="141">
        <f t="shared" si="33"/>
        <v>0</v>
      </c>
      <c r="AR233" s="142" t="s">
        <v>176</v>
      </c>
      <c r="AT233" s="142" t="s">
        <v>182</v>
      </c>
      <c r="AU233" s="142" t="s">
        <v>90</v>
      </c>
      <c r="AY233" s="13" t="s">
        <v>169</v>
      </c>
      <c r="BE233" s="143">
        <f t="shared" si="34"/>
        <v>0</v>
      </c>
      <c r="BF233" s="143">
        <f t="shared" si="35"/>
        <v>0</v>
      </c>
      <c r="BG233" s="143">
        <f t="shared" si="36"/>
        <v>0</v>
      </c>
      <c r="BH233" s="143">
        <f t="shared" si="37"/>
        <v>0</v>
      </c>
      <c r="BI233" s="143">
        <f t="shared" si="38"/>
        <v>0</v>
      </c>
      <c r="BJ233" s="13" t="s">
        <v>21</v>
      </c>
      <c r="BK233" s="143">
        <f t="shared" si="39"/>
        <v>0</v>
      </c>
      <c r="BL233" s="13" t="s">
        <v>176</v>
      </c>
      <c r="BM233" s="142" t="s">
        <v>1481</v>
      </c>
    </row>
    <row r="234" spans="2:65" s="1" customFormat="1" ht="37.9" customHeight="1">
      <c r="B234" s="28"/>
      <c r="C234" s="144" t="s">
        <v>603</v>
      </c>
      <c r="D234" s="144" t="s">
        <v>182</v>
      </c>
      <c r="E234" s="145" t="s">
        <v>822</v>
      </c>
      <c r="F234" s="146" t="s">
        <v>823</v>
      </c>
      <c r="G234" s="147" t="s">
        <v>815</v>
      </c>
      <c r="H234" s="148">
        <v>4</v>
      </c>
      <c r="I234" s="149"/>
      <c r="J234" s="150">
        <f t="shared" si="30"/>
        <v>0</v>
      </c>
      <c r="K234" s="146" t="s">
        <v>174</v>
      </c>
      <c r="L234" s="28"/>
      <c r="M234" s="151" t="s">
        <v>1</v>
      </c>
      <c r="N234" s="152" t="s">
        <v>47</v>
      </c>
      <c r="P234" s="140">
        <f t="shared" si="31"/>
        <v>0</v>
      </c>
      <c r="Q234" s="140">
        <v>0</v>
      </c>
      <c r="R234" s="140">
        <f t="shared" si="32"/>
        <v>0</v>
      </c>
      <c r="S234" s="140">
        <v>0</v>
      </c>
      <c r="T234" s="141">
        <f t="shared" si="33"/>
        <v>0</v>
      </c>
      <c r="AR234" s="142" t="s">
        <v>21</v>
      </c>
      <c r="AT234" s="142" t="s">
        <v>182</v>
      </c>
      <c r="AU234" s="142" t="s">
        <v>90</v>
      </c>
      <c r="AY234" s="13" t="s">
        <v>169</v>
      </c>
      <c r="BE234" s="143">
        <f t="shared" si="34"/>
        <v>0</v>
      </c>
      <c r="BF234" s="143">
        <f t="shared" si="35"/>
        <v>0</v>
      </c>
      <c r="BG234" s="143">
        <f t="shared" si="36"/>
        <v>0</v>
      </c>
      <c r="BH234" s="143">
        <f t="shared" si="37"/>
        <v>0</v>
      </c>
      <c r="BI234" s="143">
        <f t="shared" si="38"/>
        <v>0</v>
      </c>
      <c r="BJ234" s="13" t="s">
        <v>21</v>
      </c>
      <c r="BK234" s="143">
        <f t="shared" si="39"/>
        <v>0</v>
      </c>
      <c r="BL234" s="13" t="s">
        <v>21</v>
      </c>
      <c r="BM234" s="142" t="s">
        <v>1482</v>
      </c>
    </row>
    <row r="235" spans="2:65" s="1" customFormat="1" ht="111.75" customHeight="1">
      <c r="B235" s="28"/>
      <c r="C235" s="144" t="s">
        <v>607</v>
      </c>
      <c r="D235" s="144" t="s">
        <v>182</v>
      </c>
      <c r="E235" s="145" t="s">
        <v>468</v>
      </c>
      <c r="F235" s="146" t="s">
        <v>469</v>
      </c>
      <c r="G235" s="147" t="s">
        <v>390</v>
      </c>
      <c r="H235" s="148">
        <v>15</v>
      </c>
      <c r="I235" s="149"/>
      <c r="J235" s="150">
        <f t="shared" si="30"/>
        <v>0</v>
      </c>
      <c r="K235" s="146" t="s">
        <v>174</v>
      </c>
      <c r="L235" s="28"/>
      <c r="M235" s="151" t="s">
        <v>1</v>
      </c>
      <c r="N235" s="152" t="s">
        <v>47</v>
      </c>
      <c r="P235" s="140">
        <f t="shared" si="31"/>
        <v>0</v>
      </c>
      <c r="Q235" s="140">
        <v>0</v>
      </c>
      <c r="R235" s="140">
        <f t="shared" si="32"/>
        <v>0</v>
      </c>
      <c r="S235" s="140">
        <v>0</v>
      </c>
      <c r="T235" s="141">
        <f t="shared" si="33"/>
        <v>0</v>
      </c>
      <c r="AR235" s="142" t="s">
        <v>176</v>
      </c>
      <c r="AT235" s="142" t="s">
        <v>182</v>
      </c>
      <c r="AU235" s="142" t="s">
        <v>90</v>
      </c>
      <c r="AY235" s="13" t="s">
        <v>169</v>
      </c>
      <c r="BE235" s="143">
        <f t="shared" si="34"/>
        <v>0</v>
      </c>
      <c r="BF235" s="143">
        <f t="shared" si="35"/>
        <v>0</v>
      </c>
      <c r="BG235" s="143">
        <f t="shared" si="36"/>
        <v>0</v>
      </c>
      <c r="BH235" s="143">
        <f t="shared" si="37"/>
        <v>0</v>
      </c>
      <c r="BI235" s="143">
        <f t="shared" si="38"/>
        <v>0</v>
      </c>
      <c r="BJ235" s="13" t="s">
        <v>21</v>
      </c>
      <c r="BK235" s="143">
        <f t="shared" si="39"/>
        <v>0</v>
      </c>
      <c r="BL235" s="13" t="s">
        <v>176</v>
      </c>
      <c r="BM235" s="142" t="s">
        <v>1483</v>
      </c>
    </row>
    <row r="236" spans="2:65" s="1" customFormat="1" ht="24.2" customHeight="1">
      <c r="B236" s="28"/>
      <c r="C236" s="130" t="s">
        <v>611</v>
      </c>
      <c r="D236" s="130" t="s">
        <v>170</v>
      </c>
      <c r="E236" s="131" t="s">
        <v>1484</v>
      </c>
      <c r="F236" s="132" t="s">
        <v>1485</v>
      </c>
      <c r="G236" s="133" t="s">
        <v>390</v>
      </c>
      <c r="H236" s="134">
        <v>15</v>
      </c>
      <c r="I236" s="135"/>
      <c r="J236" s="136">
        <f t="shared" si="30"/>
        <v>0</v>
      </c>
      <c r="K236" s="132" t="s">
        <v>174</v>
      </c>
      <c r="L236" s="137"/>
      <c r="M236" s="138" t="s">
        <v>1</v>
      </c>
      <c r="N236" s="139" t="s">
        <v>47</v>
      </c>
      <c r="P236" s="140">
        <f t="shared" si="31"/>
        <v>0</v>
      </c>
      <c r="Q236" s="140">
        <v>0</v>
      </c>
      <c r="R236" s="140">
        <f t="shared" si="32"/>
        <v>0</v>
      </c>
      <c r="S236" s="140">
        <v>0</v>
      </c>
      <c r="T236" s="141">
        <f t="shared" si="33"/>
        <v>0</v>
      </c>
      <c r="AR236" s="142" t="s">
        <v>185</v>
      </c>
      <c r="AT236" s="142" t="s">
        <v>170</v>
      </c>
      <c r="AU236" s="142" t="s">
        <v>90</v>
      </c>
      <c r="AY236" s="13" t="s">
        <v>169</v>
      </c>
      <c r="BE236" s="143">
        <f t="shared" si="34"/>
        <v>0</v>
      </c>
      <c r="BF236" s="143">
        <f t="shared" si="35"/>
        <v>0</v>
      </c>
      <c r="BG236" s="143">
        <f t="shared" si="36"/>
        <v>0</v>
      </c>
      <c r="BH236" s="143">
        <f t="shared" si="37"/>
        <v>0</v>
      </c>
      <c r="BI236" s="143">
        <f t="shared" si="38"/>
        <v>0</v>
      </c>
      <c r="BJ236" s="13" t="s">
        <v>21</v>
      </c>
      <c r="BK236" s="143">
        <f t="shared" si="39"/>
        <v>0</v>
      </c>
      <c r="BL236" s="13" t="s">
        <v>185</v>
      </c>
      <c r="BM236" s="142" t="s">
        <v>1486</v>
      </c>
    </row>
    <row r="237" spans="2:65" s="1" customFormat="1" ht="24.2" customHeight="1">
      <c r="B237" s="28"/>
      <c r="C237" s="130" t="s">
        <v>617</v>
      </c>
      <c r="D237" s="130" t="s">
        <v>170</v>
      </c>
      <c r="E237" s="131" t="s">
        <v>569</v>
      </c>
      <c r="F237" s="132" t="s">
        <v>570</v>
      </c>
      <c r="G237" s="133" t="s">
        <v>390</v>
      </c>
      <c r="H237" s="134">
        <v>50</v>
      </c>
      <c r="I237" s="135"/>
      <c r="J237" s="136">
        <f t="shared" si="30"/>
        <v>0</v>
      </c>
      <c r="K237" s="132" t="s">
        <v>174</v>
      </c>
      <c r="L237" s="137"/>
      <c r="M237" s="138" t="s">
        <v>1</v>
      </c>
      <c r="N237" s="139" t="s">
        <v>47</v>
      </c>
      <c r="P237" s="140">
        <f t="shared" si="31"/>
        <v>0</v>
      </c>
      <c r="Q237" s="140">
        <v>0</v>
      </c>
      <c r="R237" s="140">
        <f t="shared" si="32"/>
        <v>0</v>
      </c>
      <c r="S237" s="140">
        <v>0</v>
      </c>
      <c r="T237" s="141">
        <f t="shared" si="33"/>
        <v>0</v>
      </c>
      <c r="AR237" s="142" t="s">
        <v>190</v>
      </c>
      <c r="AT237" s="142" t="s">
        <v>170</v>
      </c>
      <c r="AU237" s="142" t="s">
        <v>90</v>
      </c>
      <c r="AY237" s="13" t="s">
        <v>169</v>
      </c>
      <c r="BE237" s="143">
        <f t="shared" si="34"/>
        <v>0</v>
      </c>
      <c r="BF237" s="143">
        <f t="shared" si="35"/>
        <v>0</v>
      </c>
      <c r="BG237" s="143">
        <f t="shared" si="36"/>
        <v>0</v>
      </c>
      <c r="BH237" s="143">
        <f t="shared" si="37"/>
        <v>0</v>
      </c>
      <c r="BI237" s="143">
        <f t="shared" si="38"/>
        <v>0</v>
      </c>
      <c r="BJ237" s="13" t="s">
        <v>21</v>
      </c>
      <c r="BK237" s="143">
        <f t="shared" si="39"/>
        <v>0</v>
      </c>
      <c r="BL237" s="13" t="s">
        <v>190</v>
      </c>
      <c r="BM237" s="142" t="s">
        <v>1487</v>
      </c>
    </row>
    <row r="238" spans="2:65" s="1" customFormat="1" ht="24.2" customHeight="1">
      <c r="B238" s="28"/>
      <c r="C238" s="130" t="s">
        <v>621</v>
      </c>
      <c r="D238" s="130" t="s">
        <v>170</v>
      </c>
      <c r="E238" s="131" t="s">
        <v>1258</v>
      </c>
      <c r="F238" s="132" t="s">
        <v>1259</v>
      </c>
      <c r="G238" s="133" t="s">
        <v>390</v>
      </c>
      <c r="H238" s="134">
        <v>400</v>
      </c>
      <c r="I238" s="135"/>
      <c r="J238" s="136">
        <f t="shared" si="30"/>
        <v>0</v>
      </c>
      <c r="K238" s="132" t="s">
        <v>174</v>
      </c>
      <c r="L238" s="137"/>
      <c r="M238" s="138" t="s">
        <v>1</v>
      </c>
      <c r="N238" s="139" t="s">
        <v>47</v>
      </c>
      <c r="P238" s="140">
        <f t="shared" si="31"/>
        <v>0</v>
      </c>
      <c r="Q238" s="140">
        <v>0</v>
      </c>
      <c r="R238" s="140">
        <f t="shared" si="32"/>
        <v>0</v>
      </c>
      <c r="S238" s="140">
        <v>0</v>
      </c>
      <c r="T238" s="141">
        <f t="shared" si="33"/>
        <v>0</v>
      </c>
      <c r="AR238" s="142" t="s">
        <v>204</v>
      </c>
      <c r="AT238" s="142" t="s">
        <v>170</v>
      </c>
      <c r="AU238" s="142" t="s">
        <v>90</v>
      </c>
      <c r="AY238" s="13" t="s">
        <v>169</v>
      </c>
      <c r="BE238" s="143">
        <f t="shared" si="34"/>
        <v>0</v>
      </c>
      <c r="BF238" s="143">
        <f t="shared" si="35"/>
        <v>0</v>
      </c>
      <c r="BG238" s="143">
        <f t="shared" si="36"/>
        <v>0</v>
      </c>
      <c r="BH238" s="143">
        <f t="shared" si="37"/>
        <v>0</v>
      </c>
      <c r="BI238" s="143">
        <f t="shared" si="38"/>
        <v>0</v>
      </c>
      <c r="BJ238" s="13" t="s">
        <v>21</v>
      </c>
      <c r="BK238" s="143">
        <f t="shared" si="39"/>
        <v>0</v>
      </c>
      <c r="BL238" s="13" t="s">
        <v>187</v>
      </c>
      <c r="BM238" s="142" t="s">
        <v>1488</v>
      </c>
    </row>
    <row r="239" spans="2:65" s="1" customFormat="1" ht="24.2" customHeight="1">
      <c r="B239" s="28"/>
      <c r="C239" s="130" t="s">
        <v>626</v>
      </c>
      <c r="D239" s="130" t="s">
        <v>170</v>
      </c>
      <c r="E239" s="131" t="s">
        <v>1261</v>
      </c>
      <c r="F239" s="132" t="s">
        <v>1262</v>
      </c>
      <c r="G239" s="133" t="s">
        <v>173</v>
      </c>
      <c r="H239" s="134">
        <v>10</v>
      </c>
      <c r="I239" s="135"/>
      <c r="J239" s="136">
        <f t="shared" si="30"/>
        <v>0</v>
      </c>
      <c r="K239" s="132" t="s">
        <v>174</v>
      </c>
      <c r="L239" s="137"/>
      <c r="M239" s="138" t="s">
        <v>1</v>
      </c>
      <c r="N239" s="139" t="s">
        <v>47</v>
      </c>
      <c r="P239" s="140">
        <f t="shared" si="31"/>
        <v>0</v>
      </c>
      <c r="Q239" s="140">
        <v>0</v>
      </c>
      <c r="R239" s="140">
        <f t="shared" si="32"/>
        <v>0</v>
      </c>
      <c r="S239" s="140">
        <v>0</v>
      </c>
      <c r="T239" s="141">
        <f t="shared" si="33"/>
        <v>0</v>
      </c>
      <c r="AR239" s="142" t="s">
        <v>204</v>
      </c>
      <c r="AT239" s="142" t="s">
        <v>170</v>
      </c>
      <c r="AU239" s="142" t="s">
        <v>90</v>
      </c>
      <c r="AY239" s="13" t="s">
        <v>169</v>
      </c>
      <c r="BE239" s="143">
        <f t="shared" si="34"/>
        <v>0</v>
      </c>
      <c r="BF239" s="143">
        <f t="shared" si="35"/>
        <v>0</v>
      </c>
      <c r="BG239" s="143">
        <f t="shared" si="36"/>
        <v>0</v>
      </c>
      <c r="BH239" s="143">
        <f t="shared" si="37"/>
        <v>0</v>
      </c>
      <c r="BI239" s="143">
        <f t="shared" si="38"/>
        <v>0</v>
      </c>
      <c r="BJ239" s="13" t="s">
        <v>21</v>
      </c>
      <c r="BK239" s="143">
        <f t="shared" si="39"/>
        <v>0</v>
      </c>
      <c r="BL239" s="13" t="s">
        <v>187</v>
      </c>
      <c r="BM239" s="142" t="s">
        <v>1489</v>
      </c>
    </row>
    <row r="240" spans="2:65" s="1" customFormat="1" ht="24.2" customHeight="1">
      <c r="B240" s="28"/>
      <c r="C240" s="130" t="s">
        <v>630</v>
      </c>
      <c r="D240" s="130" t="s">
        <v>170</v>
      </c>
      <c r="E240" s="131" t="s">
        <v>1264</v>
      </c>
      <c r="F240" s="132" t="s">
        <v>1265</v>
      </c>
      <c r="G240" s="133" t="s">
        <v>173</v>
      </c>
      <c r="H240" s="134">
        <v>2</v>
      </c>
      <c r="I240" s="135"/>
      <c r="J240" s="136">
        <f t="shared" si="30"/>
        <v>0</v>
      </c>
      <c r="K240" s="132" t="s">
        <v>174</v>
      </c>
      <c r="L240" s="137"/>
      <c r="M240" s="138" t="s">
        <v>1</v>
      </c>
      <c r="N240" s="139" t="s">
        <v>47</v>
      </c>
      <c r="P240" s="140">
        <f t="shared" si="31"/>
        <v>0</v>
      </c>
      <c r="Q240" s="140">
        <v>0</v>
      </c>
      <c r="R240" s="140">
        <f t="shared" si="32"/>
        <v>0</v>
      </c>
      <c r="S240" s="140">
        <v>0</v>
      </c>
      <c r="T240" s="141">
        <f t="shared" si="33"/>
        <v>0</v>
      </c>
      <c r="AR240" s="142" t="s">
        <v>204</v>
      </c>
      <c r="AT240" s="142" t="s">
        <v>170</v>
      </c>
      <c r="AU240" s="142" t="s">
        <v>90</v>
      </c>
      <c r="AY240" s="13" t="s">
        <v>169</v>
      </c>
      <c r="BE240" s="143">
        <f t="shared" si="34"/>
        <v>0</v>
      </c>
      <c r="BF240" s="143">
        <f t="shared" si="35"/>
        <v>0</v>
      </c>
      <c r="BG240" s="143">
        <f t="shared" si="36"/>
        <v>0</v>
      </c>
      <c r="BH240" s="143">
        <f t="shared" si="37"/>
        <v>0</v>
      </c>
      <c r="BI240" s="143">
        <f t="shared" si="38"/>
        <v>0</v>
      </c>
      <c r="BJ240" s="13" t="s">
        <v>21</v>
      </c>
      <c r="BK240" s="143">
        <f t="shared" si="39"/>
        <v>0</v>
      </c>
      <c r="BL240" s="13" t="s">
        <v>187</v>
      </c>
      <c r="BM240" s="142" t="s">
        <v>1490</v>
      </c>
    </row>
    <row r="241" spans="2:65" s="1" customFormat="1" ht="24.2" customHeight="1">
      <c r="B241" s="28"/>
      <c r="C241" s="130" t="s">
        <v>634</v>
      </c>
      <c r="D241" s="130" t="s">
        <v>170</v>
      </c>
      <c r="E241" s="131" t="s">
        <v>1267</v>
      </c>
      <c r="F241" s="132" t="s">
        <v>1268</v>
      </c>
      <c r="G241" s="133" t="s">
        <v>173</v>
      </c>
      <c r="H241" s="134">
        <v>200</v>
      </c>
      <c r="I241" s="135"/>
      <c r="J241" s="136">
        <f t="shared" si="30"/>
        <v>0</v>
      </c>
      <c r="K241" s="132" t="s">
        <v>174</v>
      </c>
      <c r="L241" s="137"/>
      <c r="M241" s="138" t="s">
        <v>1</v>
      </c>
      <c r="N241" s="139" t="s">
        <v>47</v>
      </c>
      <c r="P241" s="140">
        <f t="shared" si="31"/>
        <v>0</v>
      </c>
      <c r="Q241" s="140">
        <v>0</v>
      </c>
      <c r="R241" s="140">
        <f t="shared" si="32"/>
        <v>0</v>
      </c>
      <c r="S241" s="140">
        <v>0</v>
      </c>
      <c r="T241" s="141">
        <f t="shared" si="33"/>
        <v>0</v>
      </c>
      <c r="AR241" s="142" t="s">
        <v>204</v>
      </c>
      <c r="AT241" s="142" t="s">
        <v>170</v>
      </c>
      <c r="AU241" s="142" t="s">
        <v>90</v>
      </c>
      <c r="AY241" s="13" t="s">
        <v>169</v>
      </c>
      <c r="BE241" s="143">
        <f t="shared" si="34"/>
        <v>0</v>
      </c>
      <c r="BF241" s="143">
        <f t="shared" si="35"/>
        <v>0</v>
      </c>
      <c r="BG241" s="143">
        <f t="shared" si="36"/>
        <v>0</v>
      </c>
      <c r="BH241" s="143">
        <f t="shared" si="37"/>
        <v>0</v>
      </c>
      <c r="BI241" s="143">
        <f t="shared" si="38"/>
        <v>0</v>
      </c>
      <c r="BJ241" s="13" t="s">
        <v>21</v>
      </c>
      <c r="BK241" s="143">
        <f t="shared" si="39"/>
        <v>0</v>
      </c>
      <c r="BL241" s="13" t="s">
        <v>187</v>
      </c>
      <c r="BM241" s="142" t="s">
        <v>1491</v>
      </c>
    </row>
    <row r="242" spans="2:65" s="1" customFormat="1" ht="33" customHeight="1">
      <c r="B242" s="28"/>
      <c r="C242" s="130" t="s">
        <v>638</v>
      </c>
      <c r="D242" s="130" t="s">
        <v>170</v>
      </c>
      <c r="E242" s="131" t="s">
        <v>1276</v>
      </c>
      <c r="F242" s="132" t="s">
        <v>1277</v>
      </c>
      <c r="G242" s="133" t="s">
        <v>390</v>
      </c>
      <c r="H242" s="134">
        <v>400</v>
      </c>
      <c r="I242" s="135"/>
      <c r="J242" s="136">
        <f t="shared" si="30"/>
        <v>0</v>
      </c>
      <c r="K242" s="132" t="s">
        <v>174</v>
      </c>
      <c r="L242" s="137"/>
      <c r="M242" s="161" t="s">
        <v>1</v>
      </c>
      <c r="N242" s="162" t="s">
        <v>47</v>
      </c>
      <c r="O242" s="157"/>
      <c r="P242" s="158">
        <f t="shared" si="31"/>
        <v>0</v>
      </c>
      <c r="Q242" s="158">
        <v>0</v>
      </c>
      <c r="R242" s="158">
        <f t="shared" si="32"/>
        <v>0</v>
      </c>
      <c r="S242" s="158">
        <v>0</v>
      </c>
      <c r="T242" s="159">
        <f t="shared" si="33"/>
        <v>0</v>
      </c>
      <c r="AR242" s="142" t="s">
        <v>190</v>
      </c>
      <c r="AT242" s="142" t="s">
        <v>170</v>
      </c>
      <c r="AU242" s="142" t="s">
        <v>90</v>
      </c>
      <c r="AY242" s="13" t="s">
        <v>169</v>
      </c>
      <c r="BE242" s="143">
        <f t="shared" si="34"/>
        <v>0</v>
      </c>
      <c r="BF242" s="143">
        <f t="shared" si="35"/>
        <v>0</v>
      </c>
      <c r="BG242" s="143">
        <f t="shared" si="36"/>
        <v>0</v>
      </c>
      <c r="BH242" s="143">
        <f t="shared" si="37"/>
        <v>0</v>
      </c>
      <c r="BI242" s="143">
        <f t="shared" si="38"/>
        <v>0</v>
      </c>
      <c r="BJ242" s="13" t="s">
        <v>21</v>
      </c>
      <c r="BK242" s="143">
        <f t="shared" si="39"/>
        <v>0</v>
      </c>
      <c r="BL242" s="13" t="s">
        <v>190</v>
      </c>
      <c r="BM242" s="142" t="s">
        <v>1492</v>
      </c>
    </row>
    <row r="243" spans="2:65" s="1" customFormat="1" ht="6.95" customHeight="1">
      <c r="B243" s="40"/>
      <c r="C243" s="41"/>
      <c r="D243" s="41"/>
      <c r="E243" s="41"/>
      <c r="F243" s="41"/>
      <c r="G243" s="41"/>
      <c r="H243" s="41"/>
      <c r="I243" s="41"/>
      <c r="J243" s="41"/>
      <c r="K243" s="41"/>
      <c r="L243" s="28"/>
    </row>
  </sheetData>
  <sheetProtection algorithmName="SHA-512" hashValue="nxPmYD/ItHr9fs6BlEmiyuKIS3vQ4HHC7xhJznQr73X+sePtDh2fJKZT7d8coIOBuHM5ITAYnZnlRVCGEqxLAw==" saltValue="oJR9Lb0Nf+DKD5ZMqgeXCYXR7LH3IRGEp/LfOb5ZznjA+5obbHKVerKb1vlffa3P6dklBcjidw5t3vOWkwk+LA==" spinCount="100000" sheet="1" objects="1" scenarios="1" formatColumns="0" formatRows="0" autoFilter="0"/>
  <autoFilter ref="C123:K242" xr:uid="{00000000-0009-0000-0000-000007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35"/>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c r="M2" s="174"/>
      <c r="N2" s="174"/>
      <c r="O2" s="174"/>
      <c r="P2" s="174"/>
      <c r="Q2" s="174"/>
      <c r="R2" s="174"/>
      <c r="S2" s="174"/>
      <c r="T2" s="174"/>
      <c r="U2" s="174"/>
      <c r="V2" s="174"/>
      <c r="AT2" s="13" t="s">
        <v>118</v>
      </c>
    </row>
    <row r="3" spans="2:46" ht="6.95" customHeight="1">
      <c r="B3" s="14"/>
      <c r="C3" s="15"/>
      <c r="D3" s="15"/>
      <c r="E3" s="15"/>
      <c r="F3" s="15"/>
      <c r="G3" s="15"/>
      <c r="H3" s="15"/>
      <c r="I3" s="15"/>
      <c r="J3" s="15"/>
      <c r="K3" s="15"/>
      <c r="L3" s="16"/>
      <c r="AT3" s="13" t="s">
        <v>90</v>
      </c>
    </row>
    <row r="4" spans="2:46" ht="24.95" customHeight="1">
      <c r="B4" s="16"/>
      <c r="D4" s="17" t="s">
        <v>135</v>
      </c>
      <c r="L4" s="16"/>
      <c r="M4" s="89" t="s">
        <v>10</v>
      </c>
      <c r="AT4" s="13" t="s">
        <v>4</v>
      </c>
    </row>
    <row r="5" spans="2:46" ht="6.95" customHeight="1">
      <c r="B5" s="16"/>
      <c r="L5" s="16"/>
    </row>
    <row r="6" spans="2:46" ht="12" customHeight="1">
      <c r="B6" s="16"/>
      <c r="D6" s="23" t="s">
        <v>16</v>
      </c>
      <c r="L6" s="16"/>
    </row>
    <row r="7" spans="2:46" ht="16.5" customHeight="1">
      <c r="B7" s="16"/>
      <c r="E7" s="205" t="str">
        <f>'Rekapitulace stavby'!K6</f>
        <v>Oprava zabezpečovacího zařízení v žst. Podlešín</v>
      </c>
      <c r="F7" s="206"/>
      <c r="G7" s="206"/>
      <c r="H7" s="206"/>
      <c r="L7" s="16"/>
    </row>
    <row r="8" spans="2:46" ht="12" customHeight="1">
      <c r="B8" s="16"/>
      <c r="D8" s="23" t="s">
        <v>136</v>
      </c>
      <c r="L8" s="16"/>
    </row>
    <row r="9" spans="2:46" s="1" customFormat="1" ht="16.5" customHeight="1">
      <c r="B9" s="28"/>
      <c r="E9" s="205" t="s">
        <v>1209</v>
      </c>
      <c r="F9" s="207"/>
      <c r="G9" s="207"/>
      <c r="H9" s="207"/>
      <c r="L9" s="28"/>
    </row>
    <row r="10" spans="2:46" s="1" customFormat="1" ht="12" customHeight="1">
      <c r="B10" s="28"/>
      <c r="D10" s="23" t="s">
        <v>138</v>
      </c>
      <c r="L10" s="28"/>
    </row>
    <row r="11" spans="2:46" s="1" customFormat="1" ht="16.5" customHeight="1">
      <c r="B11" s="28"/>
      <c r="E11" s="168" t="s">
        <v>1493</v>
      </c>
      <c r="F11" s="207"/>
      <c r="G11" s="207"/>
      <c r="H11" s="207"/>
      <c r="L11" s="28"/>
    </row>
    <row r="12" spans="2:46" s="1" customFormat="1" ht="11.25">
      <c r="B12" s="28"/>
      <c r="L12" s="28"/>
    </row>
    <row r="13" spans="2:46" s="1" customFormat="1" ht="12" customHeight="1">
      <c r="B13" s="28"/>
      <c r="D13" s="23" t="s">
        <v>19</v>
      </c>
      <c r="F13" s="21" t="s">
        <v>1</v>
      </c>
      <c r="I13" s="23" t="s">
        <v>20</v>
      </c>
      <c r="J13" s="21" t="s">
        <v>1</v>
      </c>
      <c r="L13" s="28"/>
    </row>
    <row r="14" spans="2:46" s="1" customFormat="1" ht="12" customHeight="1">
      <c r="B14" s="28"/>
      <c r="D14" s="23" t="s">
        <v>22</v>
      </c>
      <c r="F14" s="21" t="s">
        <v>23</v>
      </c>
      <c r="I14" s="23" t="s">
        <v>24</v>
      </c>
      <c r="J14" s="48" t="str">
        <f>'Rekapitulace stavby'!AN8</f>
        <v>2. 11. 2023</v>
      </c>
      <c r="L14" s="28"/>
    </row>
    <row r="15" spans="2:46" s="1" customFormat="1" ht="10.9" customHeight="1">
      <c r="B15" s="28"/>
      <c r="L15" s="28"/>
    </row>
    <row r="16" spans="2:46" s="1" customFormat="1" ht="12" customHeight="1">
      <c r="B16" s="28"/>
      <c r="D16" s="23" t="s">
        <v>28</v>
      </c>
      <c r="I16" s="23" t="s">
        <v>29</v>
      </c>
      <c r="J16" s="21" t="s">
        <v>1</v>
      </c>
      <c r="L16" s="28"/>
    </row>
    <row r="17" spans="2:12" s="1" customFormat="1" ht="18" customHeight="1">
      <c r="B17" s="28"/>
      <c r="E17" s="21" t="s">
        <v>30</v>
      </c>
      <c r="I17" s="23" t="s">
        <v>31</v>
      </c>
      <c r="J17" s="21" t="s">
        <v>1</v>
      </c>
      <c r="L17" s="28"/>
    </row>
    <row r="18" spans="2:12" s="1" customFormat="1" ht="6.95" customHeight="1">
      <c r="B18" s="28"/>
      <c r="L18" s="28"/>
    </row>
    <row r="19" spans="2:12" s="1" customFormat="1" ht="12" customHeight="1">
      <c r="B19" s="28"/>
      <c r="D19" s="23" t="s">
        <v>32</v>
      </c>
      <c r="I19" s="23" t="s">
        <v>29</v>
      </c>
      <c r="J19" s="24" t="str">
        <f>'Rekapitulace stavby'!AN13</f>
        <v>Vyplň údaj</v>
      </c>
      <c r="L19" s="28"/>
    </row>
    <row r="20" spans="2:12" s="1" customFormat="1" ht="18" customHeight="1">
      <c r="B20" s="28"/>
      <c r="E20" s="208" t="str">
        <f>'Rekapitulace stavby'!E14</f>
        <v>Vyplň údaj</v>
      </c>
      <c r="F20" s="173"/>
      <c r="G20" s="173"/>
      <c r="H20" s="173"/>
      <c r="I20" s="23" t="s">
        <v>31</v>
      </c>
      <c r="J20" s="24" t="str">
        <f>'Rekapitulace stavby'!AN14</f>
        <v>Vyplň údaj</v>
      </c>
      <c r="L20" s="28"/>
    </row>
    <row r="21" spans="2:12" s="1" customFormat="1" ht="6.95" customHeight="1">
      <c r="B21" s="28"/>
      <c r="L21" s="28"/>
    </row>
    <row r="22" spans="2:12" s="1" customFormat="1" ht="12" customHeight="1">
      <c r="B22" s="28"/>
      <c r="D22" s="23" t="s">
        <v>34</v>
      </c>
      <c r="I22" s="23" t="s">
        <v>29</v>
      </c>
      <c r="J22" s="21" t="s">
        <v>35</v>
      </c>
      <c r="L22" s="28"/>
    </row>
    <row r="23" spans="2:12" s="1" customFormat="1" ht="18" customHeight="1">
      <c r="B23" s="28"/>
      <c r="E23" s="21" t="s">
        <v>36</v>
      </c>
      <c r="I23" s="23" t="s">
        <v>31</v>
      </c>
      <c r="J23" s="21" t="s">
        <v>37</v>
      </c>
      <c r="L23" s="28"/>
    </row>
    <row r="24" spans="2:12" s="1" customFormat="1" ht="6.95" customHeight="1">
      <c r="B24" s="28"/>
      <c r="L24" s="28"/>
    </row>
    <row r="25" spans="2:12" s="1" customFormat="1" ht="12" customHeight="1">
      <c r="B25" s="28"/>
      <c r="D25" s="23" t="s">
        <v>39</v>
      </c>
      <c r="I25" s="23" t="s">
        <v>29</v>
      </c>
      <c r="J25" s="21" t="s">
        <v>1</v>
      </c>
      <c r="L25" s="28"/>
    </row>
    <row r="26" spans="2:12" s="1" customFormat="1" ht="18" customHeight="1">
      <c r="B26" s="28"/>
      <c r="E26" s="21" t="s">
        <v>40</v>
      </c>
      <c r="I26" s="23" t="s">
        <v>31</v>
      </c>
      <c r="J26" s="21" t="s">
        <v>1</v>
      </c>
      <c r="L26" s="28"/>
    </row>
    <row r="27" spans="2:12" s="1" customFormat="1" ht="6.95" customHeight="1">
      <c r="B27" s="28"/>
      <c r="L27" s="28"/>
    </row>
    <row r="28" spans="2:12" s="1" customFormat="1" ht="12" customHeight="1">
      <c r="B28" s="28"/>
      <c r="D28" s="23" t="s">
        <v>41</v>
      </c>
      <c r="L28" s="28"/>
    </row>
    <row r="29" spans="2:12" s="7" customFormat="1" ht="16.5" customHeight="1">
      <c r="B29" s="90"/>
      <c r="E29" s="178" t="s">
        <v>1</v>
      </c>
      <c r="F29" s="178"/>
      <c r="G29" s="178"/>
      <c r="H29" s="178"/>
      <c r="L29" s="90"/>
    </row>
    <row r="30" spans="2:12" s="1" customFormat="1" ht="6.95" customHeight="1">
      <c r="B30" s="28"/>
      <c r="L30" s="28"/>
    </row>
    <row r="31" spans="2:12" s="1" customFormat="1" ht="6.95" customHeight="1">
      <c r="B31" s="28"/>
      <c r="D31" s="49"/>
      <c r="E31" s="49"/>
      <c r="F31" s="49"/>
      <c r="G31" s="49"/>
      <c r="H31" s="49"/>
      <c r="I31" s="49"/>
      <c r="J31" s="49"/>
      <c r="K31" s="49"/>
      <c r="L31" s="28"/>
    </row>
    <row r="32" spans="2:12" s="1" customFormat="1" ht="25.35" customHeight="1">
      <c r="B32" s="28"/>
      <c r="D32" s="91" t="s">
        <v>42</v>
      </c>
      <c r="J32" s="62">
        <f>ROUND(J123, 2)</f>
        <v>0</v>
      </c>
      <c r="L32" s="28"/>
    </row>
    <row r="33" spans="2:12" s="1" customFormat="1" ht="6.95" customHeight="1">
      <c r="B33" s="28"/>
      <c r="D33" s="49"/>
      <c r="E33" s="49"/>
      <c r="F33" s="49"/>
      <c r="G33" s="49"/>
      <c r="H33" s="49"/>
      <c r="I33" s="49"/>
      <c r="J33" s="49"/>
      <c r="K33" s="49"/>
      <c r="L33" s="28"/>
    </row>
    <row r="34" spans="2:12" s="1" customFormat="1" ht="14.45" customHeight="1">
      <c r="B34" s="28"/>
      <c r="F34" s="31" t="s">
        <v>44</v>
      </c>
      <c r="I34" s="31" t="s">
        <v>43</v>
      </c>
      <c r="J34" s="31" t="s">
        <v>45</v>
      </c>
      <c r="L34" s="28"/>
    </row>
    <row r="35" spans="2:12" s="1" customFormat="1" ht="14.45" customHeight="1">
      <c r="B35" s="28"/>
      <c r="D35" s="51" t="s">
        <v>46</v>
      </c>
      <c r="E35" s="23" t="s">
        <v>47</v>
      </c>
      <c r="F35" s="82">
        <f>ROUND((SUM(BE123:BE134)),  2)</f>
        <v>0</v>
      </c>
      <c r="I35" s="92">
        <v>0.21</v>
      </c>
      <c r="J35" s="82">
        <f>ROUND(((SUM(BE123:BE134))*I35),  2)</f>
        <v>0</v>
      </c>
      <c r="L35" s="28"/>
    </row>
    <row r="36" spans="2:12" s="1" customFormat="1" ht="14.45" customHeight="1">
      <c r="B36" s="28"/>
      <c r="E36" s="23" t="s">
        <v>48</v>
      </c>
      <c r="F36" s="82">
        <f>ROUND((SUM(BF123:BF134)),  2)</f>
        <v>0</v>
      </c>
      <c r="I36" s="92">
        <v>0.15</v>
      </c>
      <c r="J36" s="82">
        <f>ROUND(((SUM(BF123:BF134))*I36),  2)</f>
        <v>0</v>
      </c>
      <c r="L36" s="28"/>
    </row>
    <row r="37" spans="2:12" s="1" customFormat="1" ht="14.45" hidden="1" customHeight="1">
      <c r="B37" s="28"/>
      <c r="E37" s="23" t="s">
        <v>49</v>
      </c>
      <c r="F37" s="82">
        <f>ROUND((SUM(BG123:BG134)),  2)</f>
        <v>0</v>
      </c>
      <c r="I37" s="92">
        <v>0.21</v>
      </c>
      <c r="J37" s="82">
        <f>0</f>
        <v>0</v>
      </c>
      <c r="L37" s="28"/>
    </row>
    <row r="38" spans="2:12" s="1" customFormat="1" ht="14.45" hidden="1" customHeight="1">
      <c r="B38" s="28"/>
      <c r="E38" s="23" t="s">
        <v>50</v>
      </c>
      <c r="F38" s="82">
        <f>ROUND((SUM(BH123:BH134)),  2)</f>
        <v>0</v>
      </c>
      <c r="I38" s="92">
        <v>0.15</v>
      </c>
      <c r="J38" s="82">
        <f>0</f>
        <v>0</v>
      </c>
      <c r="L38" s="28"/>
    </row>
    <row r="39" spans="2:12" s="1" customFormat="1" ht="14.45" hidden="1" customHeight="1">
      <c r="B39" s="28"/>
      <c r="E39" s="23" t="s">
        <v>51</v>
      </c>
      <c r="F39" s="82">
        <f>ROUND((SUM(BI123:BI134)),  2)</f>
        <v>0</v>
      </c>
      <c r="I39" s="92">
        <v>0</v>
      </c>
      <c r="J39" s="82">
        <f>0</f>
        <v>0</v>
      </c>
      <c r="L39" s="28"/>
    </row>
    <row r="40" spans="2:12" s="1" customFormat="1" ht="6.95" customHeight="1">
      <c r="B40" s="28"/>
      <c r="L40" s="28"/>
    </row>
    <row r="41" spans="2:12" s="1" customFormat="1" ht="25.35" customHeight="1">
      <c r="B41" s="28"/>
      <c r="C41" s="93"/>
      <c r="D41" s="94" t="s">
        <v>52</v>
      </c>
      <c r="E41" s="53"/>
      <c r="F41" s="53"/>
      <c r="G41" s="95" t="s">
        <v>53</v>
      </c>
      <c r="H41" s="96" t="s">
        <v>54</v>
      </c>
      <c r="I41" s="53"/>
      <c r="J41" s="97">
        <f>SUM(J32:J39)</f>
        <v>0</v>
      </c>
      <c r="K41" s="98"/>
      <c r="L41" s="28"/>
    </row>
    <row r="42" spans="2:12" s="1" customFormat="1" ht="14.45" customHeight="1">
      <c r="B42" s="28"/>
      <c r="L42" s="28"/>
    </row>
    <row r="43" spans="2:12" ht="14.45" customHeight="1">
      <c r="B43" s="16"/>
      <c r="L43" s="16"/>
    </row>
    <row r="44" spans="2:12" ht="14.45" customHeight="1">
      <c r="B44" s="16"/>
      <c r="L44" s="16"/>
    </row>
    <row r="45" spans="2:12" ht="14.45" customHeight="1">
      <c r="B45" s="16"/>
      <c r="L45" s="16"/>
    </row>
    <row r="46" spans="2:12" ht="14.45" customHeight="1">
      <c r="B46" s="16"/>
      <c r="L46" s="16"/>
    </row>
    <row r="47" spans="2:12" ht="14.45" customHeight="1">
      <c r="B47" s="16"/>
      <c r="L47" s="16"/>
    </row>
    <row r="48" spans="2:12" ht="14.45" customHeight="1">
      <c r="B48" s="16"/>
      <c r="L48" s="16"/>
    </row>
    <row r="49" spans="2:12" ht="14.45" customHeight="1">
      <c r="B49" s="16"/>
      <c r="L49" s="16"/>
    </row>
    <row r="50" spans="2:12" s="1" customFormat="1" ht="14.45" customHeight="1">
      <c r="B50" s="28"/>
      <c r="D50" s="37" t="s">
        <v>55</v>
      </c>
      <c r="E50" s="38"/>
      <c r="F50" s="38"/>
      <c r="G50" s="37" t="s">
        <v>56</v>
      </c>
      <c r="H50" s="38"/>
      <c r="I50" s="38"/>
      <c r="J50" s="38"/>
      <c r="K50" s="38"/>
      <c r="L50" s="28"/>
    </row>
    <row r="51" spans="2:12" ht="11.25">
      <c r="B51" s="16"/>
      <c r="L51" s="16"/>
    </row>
    <row r="52" spans="2:12" ht="11.25">
      <c r="B52" s="16"/>
      <c r="L52" s="16"/>
    </row>
    <row r="53" spans="2:12" ht="11.25">
      <c r="B53" s="16"/>
      <c r="L53" s="16"/>
    </row>
    <row r="54" spans="2:12" ht="11.25">
      <c r="B54" s="16"/>
      <c r="L54" s="16"/>
    </row>
    <row r="55" spans="2:12" ht="11.25">
      <c r="B55" s="16"/>
      <c r="L55" s="16"/>
    </row>
    <row r="56" spans="2:12" ht="11.25">
      <c r="B56" s="16"/>
      <c r="L56" s="16"/>
    </row>
    <row r="57" spans="2:12" ht="11.25">
      <c r="B57" s="16"/>
      <c r="L57" s="16"/>
    </row>
    <row r="58" spans="2:12" ht="11.25">
      <c r="B58" s="16"/>
      <c r="L58" s="16"/>
    </row>
    <row r="59" spans="2:12" ht="11.25">
      <c r="B59" s="16"/>
      <c r="L59" s="16"/>
    </row>
    <row r="60" spans="2:12" ht="11.25">
      <c r="B60" s="16"/>
      <c r="L60" s="16"/>
    </row>
    <row r="61" spans="2:12" s="1" customFormat="1">
      <c r="B61" s="28"/>
      <c r="D61" s="39" t="s">
        <v>57</v>
      </c>
      <c r="E61" s="30"/>
      <c r="F61" s="99" t="s">
        <v>58</v>
      </c>
      <c r="G61" s="39" t="s">
        <v>57</v>
      </c>
      <c r="H61" s="30"/>
      <c r="I61" s="30"/>
      <c r="J61" s="100" t="s">
        <v>58</v>
      </c>
      <c r="K61" s="30"/>
      <c r="L61" s="28"/>
    </row>
    <row r="62" spans="2:12" ht="11.25">
      <c r="B62" s="16"/>
      <c r="L62" s="16"/>
    </row>
    <row r="63" spans="2:12" ht="11.25">
      <c r="B63" s="16"/>
      <c r="L63" s="16"/>
    </row>
    <row r="64" spans="2:12" ht="11.25">
      <c r="B64" s="16"/>
      <c r="L64" s="16"/>
    </row>
    <row r="65" spans="2:12" s="1" customFormat="1">
      <c r="B65" s="28"/>
      <c r="D65" s="37" t="s">
        <v>59</v>
      </c>
      <c r="E65" s="38"/>
      <c r="F65" s="38"/>
      <c r="G65" s="37" t="s">
        <v>60</v>
      </c>
      <c r="H65" s="38"/>
      <c r="I65" s="38"/>
      <c r="J65" s="38"/>
      <c r="K65" s="38"/>
      <c r="L65" s="28"/>
    </row>
    <row r="66" spans="2:12" ht="11.25">
      <c r="B66" s="16"/>
      <c r="L66" s="16"/>
    </row>
    <row r="67" spans="2:12" ht="11.25">
      <c r="B67" s="16"/>
      <c r="L67" s="16"/>
    </row>
    <row r="68" spans="2:12" ht="11.25">
      <c r="B68" s="16"/>
      <c r="L68" s="16"/>
    </row>
    <row r="69" spans="2:12" ht="11.25">
      <c r="B69" s="16"/>
      <c r="L69" s="16"/>
    </row>
    <row r="70" spans="2:12" ht="11.25">
      <c r="B70" s="16"/>
      <c r="L70" s="16"/>
    </row>
    <row r="71" spans="2:12" ht="11.25">
      <c r="B71" s="16"/>
      <c r="L71" s="16"/>
    </row>
    <row r="72" spans="2:12" ht="11.25">
      <c r="B72" s="16"/>
      <c r="L72" s="16"/>
    </row>
    <row r="73" spans="2:12" ht="11.25">
      <c r="B73" s="16"/>
      <c r="L73" s="16"/>
    </row>
    <row r="74" spans="2:12" ht="11.25">
      <c r="B74" s="16"/>
      <c r="L74" s="16"/>
    </row>
    <row r="75" spans="2:12" ht="11.25">
      <c r="B75" s="16"/>
      <c r="L75" s="16"/>
    </row>
    <row r="76" spans="2:12" s="1" customFormat="1">
      <c r="B76" s="28"/>
      <c r="D76" s="39" t="s">
        <v>57</v>
      </c>
      <c r="E76" s="30"/>
      <c r="F76" s="99" t="s">
        <v>58</v>
      </c>
      <c r="G76" s="39" t="s">
        <v>57</v>
      </c>
      <c r="H76" s="30"/>
      <c r="I76" s="30"/>
      <c r="J76" s="100" t="s">
        <v>58</v>
      </c>
      <c r="K76" s="30"/>
      <c r="L76" s="28"/>
    </row>
    <row r="77" spans="2:12" s="1" customFormat="1" ht="14.45" customHeight="1">
      <c r="B77" s="40"/>
      <c r="C77" s="41"/>
      <c r="D77" s="41"/>
      <c r="E77" s="41"/>
      <c r="F77" s="41"/>
      <c r="G77" s="41"/>
      <c r="H77" s="41"/>
      <c r="I77" s="41"/>
      <c r="J77" s="41"/>
      <c r="K77" s="41"/>
      <c r="L77" s="28"/>
    </row>
    <row r="81" spans="2:12" s="1" customFormat="1" ht="6.95" customHeight="1">
      <c r="B81" s="42"/>
      <c r="C81" s="43"/>
      <c r="D81" s="43"/>
      <c r="E81" s="43"/>
      <c r="F81" s="43"/>
      <c r="G81" s="43"/>
      <c r="H81" s="43"/>
      <c r="I81" s="43"/>
      <c r="J81" s="43"/>
      <c r="K81" s="43"/>
      <c r="L81" s="28"/>
    </row>
    <row r="82" spans="2:12" s="1" customFormat="1" ht="24.95" customHeight="1">
      <c r="B82" s="28"/>
      <c r="C82" s="17" t="s">
        <v>140</v>
      </c>
      <c r="L82" s="28"/>
    </row>
    <row r="83" spans="2:12" s="1" customFormat="1" ht="6.95" customHeight="1">
      <c r="B83" s="28"/>
      <c r="L83" s="28"/>
    </row>
    <row r="84" spans="2:12" s="1" customFormat="1" ht="12" customHeight="1">
      <c r="B84" s="28"/>
      <c r="C84" s="23" t="s">
        <v>16</v>
      </c>
      <c r="L84" s="28"/>
    </row>
    <row r="85" spans="2:12" s="1" customFormat="1" ht="16.5" customHeight="1">
      <c r="B85" s="28"/>
      <c r="E85" s="205" t="str">
        <f>E7</f>
        <v>Oprava zabezpečovacího zařízení v žst. Podlešín</v>
      </c>
      <c r="F85" s="206"/>
      <c r="G85" s="206"/>
      <c r="H85" s="206"/>
      <c r="L85" s="28"/>
    </row>
    <row r="86" spans="2:12" ht="12" customHeight="1">
      <c r="B86" s="16"/>
      <c r="C86" s="23" t="s">
        <v>136</v>
      </c>
      <c r="L86" s="16"/>
    </row>
    <row r="87" spans="2:12" s="1" customFormat="1" ht="16.5" customHeight="1">
      <c r="B87" s="28"/>
      <c r="E87" s="205" t="s">
        <v>1209</v>
      </c>
      <c r="F87" s="207"/>
      <c r="G87" s="207"/>
      <c r="H87" s="207"/>
      <c r="L87" s="28"/>
    </row>
    <row r="88" spans="2:12" s="1" customFormat="1" ht="12" customHeight="1">
      <c r="B88" s="28"/>
      <c r="C88" s="23" t="s">
        <v>138</v>
      </c>
      <c r="L88" s="28"/>
    </row>
    <row r="89" spans="2:12" s="1" customFormat="1" ht="16.5" customHeight="1">
      <c r="B89" s="28"/>
      <c r="E89" s="168" t="str">
        <f>E11</f>
        <v>SO01.02 - stavební část</v>
      </c>
      <c r="F89" s="207"/>
      <c r="G89" s="207"/>
      <c r="H89" s="207"/>
      <c r="L89" s="28"/>
    </row>
    <row r="90" spans="2:12" s="1" customFormat="1" ht="6.95" customHeight="1">
      <c r="B90" s="28"/>
      <c r="L90" s="28"/>
    </row>
    <row r="91" spans="2:12" s="1" customFormat="1" ht="12" customHeight="1">
      <c r="B91" s="28"/>
      <c r="C91" s="23" t="s">
        <v>22</v>
      </c>
      <c r="F91" s="21" t="str">
        <f>F14</f>
        <v xml:space="preserve"> žst. Podlešín</v>
      </c>
      <c r="I91" s="23" t="s">
        <v>24</v>
      </c>
      <c r="J91" s="48" t="str">
        <f>IF(J14="","",J14)</f>
        <v>2. 11. 2023</v>
      </c>
      <c r="L91" s="28"/>
    </row>
    <row r="92" spans="2:12" s="1" customFormat="1" ht="6.95" customHeight="1">
      <c r="B92" s="28"/>
      <c r="L92" s="28"/>
    </row>
    <row r="93" spans="2:12" s="1" customFormat="1" ht="15.2" customHeight="1">
      <c r="B93" s="28"/>
      <c r="C93" s="23" t="s">
        <v>28</v>
      </c>
      <c r="F93" s="21" t="str">
        <f>E17</f>
        <v>Jiří Kejkula, OŘ Praha</v>
      </c>
      <c r="I93" s="23" t="s">
        <v>34</v>
      </c>
      <c r="J93" s="26" t="str">
        <f>E23</f>
        <v>TMS Projekt s.r.o.</v>
      </c>
      <c r="L93" s="28"/>
    </row>
    <row r="94" spans="2:12" s="1" customFormat="1" ht="25.7" customHeight="1">
      <c r="B94" s="28"/>
      <c r="C94" s="23" t="s">
        <v>32</v>
      </c>
      <c r="F94" s="21" t="str">
        <f>IF(E20="","",E20)</f>
        <v>Vyplň údaj</v>
      </c>
      <c r="I94" s="23" t="s">
        <v>39</v>
      </c>
      <c r="J94" s="26" t="str">
        <f>E26</f>
        <v>Milan Bělehrad, OŘ Praha</v>
      </c>
      <c r="L94" s="28"/>
    </row>
    <row r="95" spans="2:12" s="1" customFormat="1" ht="10.35" customHeight="1">
      <c r="B95" s="28"/>
      <c r="L95" s="28"/>
    </row>
    <row r="96" spans="2:12" s="1" customFormat="1" ht="29.25" customHeight="1">
      <c r="B96" s="28"/>
      <c r="C96" s="101" t="s">
        <v>141</v>
      </c>
      <c r="D96" s="93"/>
      <c r="E96" s="93"/>
      <c r="F96" s="93"/>
      <c r="G96" s="93"/>
      <c r="H96" s="93"/>
      <c r="I96" s="93"/>
      <c r="J96" s="102" t="s">
        <v>142</v>
      </c>
      <c r="K96" s="93"/>
      <c r="L96" s="28"/>
    </row>
    <row r="97" spans="2:47" s="1" customFormat="1" ht="10.35" customHeight="1">
      <c r="B97" s="28"/>
      <c r="L97" s="28"/>
    </row>
    <row r="98" spans="2:47" s="1" customFormat="1" ht="22.9" customHeight="1">
      <c r="B98" s="28"/>
      <c r="C98" s="103" t="s">
        <v>143</v>
      </c>
      <c r="J98" s="62">
        <f>J123</f>
        <v>0</v>
      </c>
      <c r="L98" s="28"/>
      <c r="AU98" s="13" t="s">
        <v>144</v>
      </c>
    </row>
    <row r="99" spans="2:47" s="8" customFormat="1" ht="24.95" customHeight="1">
      <c r="B99" s="104"/>
      <c r="D99" s="105" t="s">
        <v>1211</v>
      </c>
      <c r="E99" s="106"/>
      <c r="F99" s="106"/>
      <c r="G99" s="106"/>
      <c r="H99" s="106"/>
      <c r="I99" s="106"/>
      <c r="J99" s="107">
        <f>J124</f>
        <v>0</v>
      </c>
      <c r="L99" s="104"/>
    </row>
    <row r="100" spans="2:47" s="9" customFormat="1" ht="19.899999999999999" customHeight="1">
      <c r="B100" s="108"/>
      <c r="D100" s="109" t="s">
        <v>1494</v>
      </c>
      <c r="E100" s="110"/>
      <c r="F100" s="110"/>
      <c r="G100" s="110"/>
      <c r="H100" s="110"/>
      <c r="I100" s="110"/>
      <c r="J100" s="111">
        <f>J125</f>
        <v>0</v>
      </c>
      <c r="L100" s="108"/>
    </row>
    <row r="101" spans="2:47" s="9" customFormat="1" ht="19.899999999999999" customHeight="1">
      <c r="B101" s="108"/>
      <c r="D101" s="109" t="s">
        <v>1495</v>
      </c>
      <c r="E101" s="110"/>
      <c r="F101" s="110"/>
      <c r="G101" s="110"/>
      <c r="H101" s="110"/>
      <c r="I101" s="110"/>
      <c r="J101" s="111">
        <f>J132</f>
        <v>0</v>
      </c>
      <c r="L101" s="108"/>
    </row>
    <row r="102" spans="2:47" s="1" customFormat="1" ht="21.75" customHeight="1">
      <c r="B102" s="28"/>
      <c r="L102" s="28"/>
    </row>
    <row r="103" spans="2:47" s="1" customFormat="1" ht="6.95" customHeight="1">
      <c r="B103" s="40"/>
      <c r="C103" s="41"/>
      <c r="D103" s="41"/>
      <c r="E103" s="41"/>
      <c r="F103" s="41"/>
      <c r="G103" s="41"/>
      <c r="H103" s="41"/>
      <c r="I103" s="41"/>
      <c r="J103" s="41"/>
      <c r="K103" s="41"/>
      <c r="L103" s="28"/>
    </row>
    <row r="107" spans="2:47" s="1" customFormat="1" ht="6.95" customHeight="1">
      <c r="B107" s="42"/>
      <c r="C107" s="43"/>
      <c r="D107" s="43"/>
      <c r="E107" s="43"/>
      <c r="F107" s="43"/>
      <c r="G107" s="43"/>
      <c r="H107" s="43"/>
      <c r="I107" s="43"/>
      <c r="J107" s="43"/>
      <c r="K107" s="43"/>
      <c r="L107" s="28"/>
    </row>
    <row r="108" spans="2:47" s="1" customFormat="1" ht="24.95" customHeight="1">
      <c r="B108" s="28"/>
      <c r="C108" s="17" t="s">
        <v>154</v>
      </c>
      <c r="L108" s="28"/>
    </row>
    <row r="109" spans="2:47" s="1" customFormat="1" ht="6.95" customHeight="1">
      <c r="B109" s="28"/>
      <c r="L109" s="28"/>
    </row>
    <row r="110" spans="2:47" s="1" customFormat="1" ht="12" customHeight="1">
      <c r="B110" s="28"/>
      <c r="C110" s="23" t="s">
        <v>16</v>
      </c>
      <c r="L110" s="28"/>
    </row>
    <row r="111" spans="2:47" s="1" customFormat="1" ht="16.5" customHeight="1">
      <c r="B111" s="28"/>
      <c r="E111" s="205" t="str">
        <f>E7</f>
        <v>Oprava zabezpečovacího zařízení v žst. Podlešín</v>
      </c>
      <c r="F111" s="206"/>
      <c r="G111" s="206"/>
      <c r="H111" s="206"/>
      <c r="L111" s="28"/>
    </row>
    <row r="112" spans="2:47" ht="12" customHeight="1">
      <c r="B112" s="16"/>
      <c r="C112" s="23" t="s">
        <v>136</v>
      </c>
      <c r="L112" s="16"/>
    </row>
    <row r="113" spans="2:65" s="1" customFormat="1" ht="16.5" customHeight="1">
      <c r="B113" s="28"/>
      <c r="E113" s="205" t="s">
        <v>1209</v>
      </c>
      <c r="F113" s="207"/>
      <c r="G113" s="207"/>
      <c r="H113" s="207"/>
      <c r="L113" s="28"/>
    </row>
    <row r="114" spans="2:65" s="1" customFormat="1" ht="12" customHeight="1">
      <c r="B114" s="28"/>
      <c r="C114" s="23" t="s">
        <v>138</v>
      </c>
      <c r="L114" s="28"/>
    </row>
    <row r="115" spans="2:65" s="1" customFormat="1" ht="16.5" customHeight="1">
      <c r="B115" s="28"/>
      <c r="E115" s="168" t="str">
        <f>E11</f>
        <v>SO01.02 - stavební část</v>
      </c>
      <c r="F115" s="207"/>
      <c r="G115" s="207"/>
      <c r="H115" s="207"/>
      <c r="L115" s="28"/>
    </row>
    <row r="116" spans="2:65" s="1" customFormat="1" ht="6.95" customHeight="1">
      <c r="B116" s="28"/>
      <c r="L116" s="28"/>
    </row>
    <row r="117" spans="2:65" s="1" customFormat="1" ht="12" customHeight="1">
      <c r="B117" s="28"/>
      <c r="C117" s="23" t="s">
        <v>22</v>
      </c>
      <c r="F117" s="21" t="str">
        <f>F14</f>
        <v xml:space="preserve"> žst. Podlešín</v>
      </c>
      <c r="I117" s="23" t="s">
        <v>24</v>
      </c>
      <c r="J117" s="48" t="str">
        <f>IF(J14="","",J14)</f>
        <v>2. 11. 2023</v>
      </c>
      <c r="L117" s="28"/>
    </row>
    <row r="118" spans="2:65" s="1" customFormat="1" ht="6.95" customHeight="1">
      <c r="B118" s="28"/>
      <c r="L118" s="28"/>
    </row>
    <row r="119" spans="2:65" s="1" customFormat="1" ht="15.2" customHeight="1">
      <c r="B119" s="28"/>
      <c r="C119" s="23" t="s">
        <v>28</v>
      </c>
      <c r="F119" s="21" t="str">
        <f>E17</f>
        <v>Jiří Kejkula, OŘ Praha</v>
      </c>
      <c r="I119" s="23" t="s">
        <v>34</v>
      </c>
      <c r="J119" s="26" t="str">
        <f>E23</f>
        <v>TMS Projekt s.r.o.</v>
      </c>
      <c r="L119" s="28"/>
    </row>
    <row r="120" spans="2:65" s="1" customFormat="1" ht="25.7" customHeight="1">
      <c r="B120" s="28"/>
      <c r="C120" s="23" t="s">
        <v>32</v>
      </c>
      <c r="F120" s="21" t="str">
        <f>IF(E20="","",E20)</f>
        <v>Vyplň údaj</v>
      </c>
      <c r="I120" s="23" t="s">
        <v>39</v>
      </c>
      <c r="J120" s="26" t="str">
        <f>E26</f>
        <v>Milan Bělehrad, OŘ Praha</v>
      </c>
      <c r="L120" s="28"/>
    </row>
    <row r="121" spans="2:65" s="1" customFormat="1" ht="10.35" customHeight="1">
      <c r="B121" s="28"/>
      <c r="L121" s="28"/>
    </row>
    <row r="122" spans="2:65" s="10" customFormat="1" ht="29.25" customHeight="1">
      <c r="B122" s="112"/>
      <c r="C122" s="113" t="s">
        <v>155</v>
      </c>
      <c r="D122" s="114" t="s">
        <v>67</v>
      </c>
      <c r="E122" s="114" t="s">
        <v>63</v>
      </c>
      <c r="F122" s="114" t="s">
        <v>64</v>
      </c>
      <c r="G122" s="114" t="s">
        <v>156</v>
      </c>
      <c r="H122" s="114" t="s">
        <v>157</v>
      </c>
      <c r="I122" s="114" t="s">
        <v>158</v>
      </c>
      <c r="J122" s="114" t="s">
        <v>142</v>
      </c>
      <c r="K122" s="115" t="s">
        <v>159</v>
      </c>
      <c r="L122" s="112"/>
      <c r="M122" s="55" t="s">
        <v>1</v>
      </c>
      <c r="N122" s="56" t="s">
        <v>46</v>
      </c>
      <c r="O122" s="56" t="s">
        <v>160</v>
      </c>
      <c r="P122" s="56" t="s">
        <v>161</v>
      </c>
      <c r="Q122" s="56" t="s">
        <v>162</v>
      </c>
      <c r="R122" s="56" t="s">
        <v>163</v>
      </c>
      <c r="S122" s="56" t="s">
        <v>164</v>
      </c>
      <c r="T122" s="57" t="s">
        <v>165</v>
      </c>
    </row>
    <row r="123" spans="2:65" s="1" customFormat="1" ht="22.9" customHeight="1">
      <c r="B123" s="28"/>
      <c r="C123" s="60" t="s">
        <v>166</v>
      </c>
      <c r="J123" s="116">
        <f>BK123</f>
        <v>0</v>
      </c>
      <c r="L123" s="28"/>
      <c r="M123" s="58"/>
      <c r="N123" s="49"/>
      <c r="O123" s="49"/>
      <c r="P123" s="117">
        <f>P124</f>
        <v>0</v>
      </c>
      <c r="Q123" s="49"/>
      <c r="R123" s="117">
        <f>R124</f>
        <v>0.2016</v>
      </c>
      <c r="S123" s="49"/>
      <c r="T123" s="118">
        <f>T124</f>
        <v>0.21999999999999997</v>
      </c>
      <c r="AT123" s="13" t="s">
        <v>81</v>
      </c>
      <c r="AU123" s="13" t="s">
        <v>144</v>
      </c>
      <c r="BK123" s="119">
        <f>BK124</f>
        <v>0</v>
      </c>
    </row>
    <row r="124" spans="2:65" s="11" customFormat="1" ht="25.9" customHeight="1">
      <c r="B124" s="120"/>
      <c r="D124" s="121" t="s">
        <v>81</v>
      </c>
      <c r="E124" s="122" t="s">
        <v>998</v>
      </c>
      <c r="F124" s="122" t="s">
        <v>1215</v>
      </c>
      <c r="I124" s="123"/>
      <c r="J124" s="124">
        <f>BK124</f>
        <v>0</v>
      </c>
      <c r="L124" s="120"/>
      <c r="M124" s="125"/>
      <c r="P124" s="126">
        <f>P125+P132</f>
        <v>0</v>
      </c>
      <c r="R124" s="126">
        <f>R125+R132</f>
        <v>0.2016</v>
      </c>
      <c r="T124" s="127">
        <f>T125+T132</f>
        <v>0.21999999999999997</v>
      </c>
      <c r="AR124" s="121" t="s">
        <v>21</v>
      </c>
      <c r="AT124" s="128" t="s">
        <v>81</v>
      </c>
      <c r="AU124" s="128" t="s">
        <v>82</v>
      </c>
      <c r="AY124" s="121" t="s">
        <v>169</v>
      </c>
      <c r="BK124" s="129">
        <f>BK125+BK132</f>
        <v>0</v>
      </c>
    </row>
    <row r="125" spans="2:65" s="11" customFormat="1" ht="22.9" customHeight="1">
      <c r="B125" s="120"/>
      <c r="D125" s="121" t="s">
        <v>81</v>
      </c>
      <c r="E125" s="153" t="s">
        <v>1496</v>
      </c>
      <c r="F125" s="153" t="s">
        <v>1000</v>
      </c>
      <c r="I125" s="123"/>
      <c r="J125" s="154">
        <f>BK125</f>
        <v>0</v>
      </c>
      <c r="L125" s="120"/>
      <c r="M125" s="125"/>
      <c r="P125" s="126">
        <f>SUM(P126:P131)</f>
        <v>0</v>
      </c>
      <c r="R125" s="126">
        <f>SUM(R126:R131)</f>
        <v>0.2016</v>
      </c>
      <c r="T125" s="127">
        <f>SUM(T126:T131)</f>
        <v>0</v>
      </c>
      <c r="AR125" s="121" t="s">
        <v>21</v>
      </c>
      <c r="AT125" s="128" t="s">
        <v>81</v>
      </c>
      <c r="AU125" s="128" t="s">
        <v>21</v>
      </c>
      <c r="AY125" s="121" t="s">
        <v>169</v>
      </c>
      <c r="BK125" s="129">
        <f>SUM(BK126:BK131)</f>
        <v>0</v>
      </c>
    </row>
    <row r="126" spans="2:65" s="1" customFormat="1" ht="37.9" customHeight="1">
      <c r="B126" s="28"/>
      <c r="C126" s="144" t="s">
        <v>21</v>
      </c>
      <c r="D126" s="144" t="s">
        <v>182</v>
      </c>
      <c r="E126" s="145" t="s">
        <v>1001</v>
      </c>
      <c r="F126" s="146" t="s">
        <v>1002</v>
      </c>
      <c r="G126" s="147" t="s">
        <v>1003</v>
      </c>
      <c r="H126" s="148">
        <v>4</v>
      </c>
      <c r="I126" s="149"/>
      <c r="J126" s="150">
        <f t="shared" ref="J126:J131" si="0">ROUND(I126*H126,2)</f>
        <v>0</v>
      </c>
      <c r="K126" s="146" t="s">
        <v>1004</v>
      </c>
      <c r="L126" s="28"/>
      <c r="M126" s="151" t="s">
        <v>1</v>
      </c>
      <c r="N126" s="152" t="s">
        <v>47</v>
      </c>
      <c r="P126" s="140">
        <f t="shared" ref="P126:P131" si="1">O126*H126</f>
        <v>0</v>
      </c>
      <c r="Q126" s="140">
        <v>0</v>
      </c>
      <c r="R126" s="140">
        <f t="shared" ref="R126:R131" si="2">Q126*H126</f>
        <v>0</v>
      </c>
      <c r="S126" s="140">
        <v>0</v>
      </c>
      <c r="T126" s="141">
        <f t="shared" ref="T126:T131" si="3">S126*H126</f>
        <v>0</v>
      </c>
      <c r="AR126" s="142" t="s">
        <v>187</v>
      </c>
      <c r="AT126" s="142" t="s">
        <v>182</v>
      </c>
      <c r="AU126" s="142" t="s">
        <v>90</v>
      </c>
      <c r="AY126" s="13" t="s">
        <v>169</v>
      </c>
      <c r="BE126" s="143">
        <f t="shared" ref="BE126:BE131" si="4">IF(N126="základní",J126,0)</f>
        <v>0</v>
      </c>
      <c r="BF126" s="143">
        <f t="shared" ref="BF126:BF131" si="5">IF(N126="snížená",J126,0)</f>
        <v>0</v>
      </c>
      <c r="BG126" s="143">
        <f t="shared" ref="BG126:BG131" si="6">IF(N126="zákl. přenesená",J126,0)</f>
        <v>0</v>
      </c>
      <c r="BH126" s="143">
        <f t="shared" ref="BH126:BH131" si="7">IF(N126="sníž. přenesená",J126,0)</f>
        <v>0</v>
      </c>
      <c r="BI126" s="143">
        <f t="shared" ref="BI126:BI131" si="8">IF(N126="nulová",J126,0)</f>
        <v>0</v>
      </c>
      <c r="BJ126" s="13" t="s">
        <v>21</v>
      </c>
      <c r="BK126" s="143">
        <f t="shared" ref="BK126:BK131" si="9">ROUND(I126*H126,2)</f>
        <v>0</v>
      </c>
      <c r="BL126" s="13" t="s">
        <v>187</v>
      </c>
      <c r="BM126" s="142" t="s">
        <v>1497</v>
      </c>
    </row>
    <row r="127" spans="2:65" s="1" customFormat="1" ht="44.25" customHeight="1">
      <c r="B127" s="28"/>
      <c r="C127" s="144" t="s">
        <v>90</v>
      </c>
      <c r="D127" s="144" t="s">
        <v>182</v>
      </c>
      <c r="E127" s="145" t="s">
        <v>1006</v>
      </c>
      <c r="F127" s="146" t="s">
        <v>1007</v>
      </c>
      <c r="G127" s="147" t="s">
        <v>1003</v>
      </c>
      <c r="H127" s="148">
        <v>6</v>
      </c>
      <c r="I127" s="149"/>
      <c r="J127" s="150">
        <f t="shared" si="0"/>
        <v>0</v>
      </c>
      <c r="K127" s="146" t="s">
        <v>1004</v>
      </c>
      <c r="L127" s="28"/>
      <c r="M127" s="151" t="s">
        <v>1</v>
      </c>
      <c r="N127" s="152" t="s">
        <v>47</v>
      </c>
      <c r="P127" s="140">
        <f t="shared" si="1"/>
        <v>0</v>
      </c>
      <c r="Q127" s="140">
        <v>0</v>
      </c>
      <c r="R127" s="140">
        <f t="shared" si="2"/>
        <v>0</v>
      </c>
      <c r="S127" s="140">
        <v>0</v>
      </c>
      <c r="T127" s="141">
        <f t="shared" si="3"/>
        <v>0</v>
      </c>
      <c r="AR127" s="142" t="s">
        <v>187</v>
      </c>
      <c r="AT127" s="142" t="s">
        <v>182</v>
      </c>
      <c r="AU127" s="142" t="s">
        <v>90</v>
      </c>
      <c r="AY127" s="13" t="s">
        <v>169</v>
      </c>
      <c r="BE127" s="143">
        <f t="shared" si="4"/>
        <v>0</v>
      </c>
      <c r="BF127" s="143">
        <f t="shared" si="5"/>
        <v>0</v>
      </c>
      <c r="BG127" s="143">
        <f t="shared" si="6"/>
        <v>0</v>
      </c>
      <c r="BH127" s="143">
        <f t="shared" si="7"/>
        <v>0</v>
      </c>
      <c r="BI127" s="143">
        <f t="shared" si="8"/>
        <v>0</v>
      </c>
      <c r="BJ127" s="13" t="s">
        <v>21</v>
      </c>
      <c r="BK127" s="143">
        <f t="shared" si="9"/>
        <v>0</v>
      </c>
      <c r="BL127" s="13" t="s">
        <v>187</v>
      </c>
      <c r="BM127" s="142" t="s">
        <v>1498</v>
      </c>
    </row>
    <row r="128" spans="2:65" s="1" customFormat="1" ht="44.25" customHeight="1">
      <c r="B128" s="28"/>
      <c r="C128" s="144" t="s">
        <v>181</v>
      </c>
      <c r="D128" s="144" t="s">
        <v>182</v>
      </c>
      <c r="E128" s="145" t="s">
        <v>1012</v>
      </c>
      <c r="F128" s="146" t="s">
        <v>1013</v>
      </c>
      <c r="G128" s="147" t="s">
        <v>1003</v>
      </c>
      <c r="H128" s="148">
        <v>456</v>
      </c>
      <c r="I128" s="149"/>
      <c r="J128" s="150">
        <f t="shared" si="0"/>
        <v>0</v>
      </c>
      <c r="K128" s="146" t="s">
        <v>1004</v>
      </c>
      <c r="L128" s="28"/>
      <c r="M128" s="151" t="s">
        <v>1</v>
      </c>
      <c r="N128" s="152" t="s">
        <v>47</v>
      </c>
      <c r="P128" s="140">
        <f t="shared" si="1"/>
        <v>0</v>
      </c>
      <c r="Q128" s="140">
        <v>0</v>
      </c>
      <c r="R128" s="140">
        <f t="shared" si="2"/>
        <v>0</v>
      </c>
      <c r="S128" s="140">
        <v>0</v>
      </c>
      <c r="T128" s="141">
        <f t="shared" si="3"/>
        <v>0</v>
      </c>
      <c r="AR128" s="142" t="s">
        <v>187</v>
      </c>
      <c r="AT128" s="142" t="s">
        <v>182</v>
      </c>
      <c r="AU128" s="142" t="s">
        <v>90</v>
      </c>
      <c r="AY128" s="13" t="s">
        <v>169</v>
      </c>
      <c r="BE128" s="143">
        <f t="shared" si="4"/>
        <v>0</v>
      </c>
      <c r="BF128" s="143">
        <f t="shared" si="5"/>
        <v>0</v>
      </c>
      <c r="BG128" s="143">
        <f t="shared" si="6"/>
        <v>0</v>
      </c>
      <c r="BH128" s="143">
        <f t="shared" si="7"/>
        <v>0</v>
      </c>
      <c r="BI128" s="143">
        <f t="shared" si="8"/>
        <v>0</v>
      </c>
      <c r="BJ128" s="13" t="s">
        <v>21</v>
      </c>
      <c r="BK128" s="143">
        <f t="shared" si="9"/>
        <v>0</v>
      </c>
      <c r="BL128" s="13" t="s">
        <v>187</v>
      </c>
      <c r="BM128" s="142" t="s">
        <v>1499</v>
      </c>
    </row>
    <row r="129" spans="2:65" s="1" customFormat="1" ht="49.15" customHeight="1">
      <c r="B129" s="28"/>
      <c r="C129" s="144" t="s">
        <v>187</v>
      </c>
      <c r="D129" s="144" t="s">
        <v>182</v>
      </c>
      <c r="E129" s="145" t="s">
        <v>1500</v>
      </c>
      <c r="F129" s="146" t="s">
        <v>1501</v>
      </c>
      <c r="G129" s="147" t="s">
        <v>390</v>
      </c>
      <c r="H129" s="148">
        <v>56</v>
      </c>
      <c r="I129" s="149"/>
      <c r="J129" s="150">
        <f t="shared" si="0"/>
        <v>0</v>
      </c>
      <c r="K129" s="146" t="s">
        <v>1004</v>
      </c>
      <c r="L129" s="28"/>
      <c r="M129" s="151" t="s">
        <v>1</v>
      </c>
      <c r="N129" s="152" t="s">
        <v>47</v>
      </c>
      <c r="P129" s="140">
        <f t="shared" si="1"/>
        <v>0</v>
      </c>
      <c r="Q129" s="140">
        <v>3.5999999999999999E-3</v>
      </c>
      <c r="R129" s="140">
        <f t="shared" si="2"/>
        <v>0.2016</v>
      </c>
      <c r="S129" s="140">
        <v>0</v>
      </c>
      <c r="T129" s="141">
        <f t="shared" si="3"/>
        <v>0</v>
      </c>
      <c r="AR129" s="142" t="s">
        <v>187</v>
      </c>
      <c r="AT129" s="142" t="s">
        <v>182</v>
      </c>
      <c r="AU129" s="142" t="s">
        <v>90</v>
      </c>
      <c r="AY129" s="13" t="s">
        <v>169</v>
      </c>
      <c r="BE129" s="143">
        <f t="shared" si="4"/>
        <v>0</v>
      </c>
      <c r="BF129" s="143">
        <f t="shared" si="5"/>
        <v>0</v>
      </c>
      <c r="BG129" s="143">
        <f t="shared" si="6"/>
        <v>0</v>
      </c>
      <c r="BH129" s="143">
        <f t="shared" si="7"/>
        <v>0</v>
      </c>
      <c r="BI129" s="143">
        <f t="shared" si="8"/>
        <v>0</v>
      </c>
      <c r="BJ129" s="13" t="s">
        <v>21</v>
      </c>
      <c r="BK129" s="143">
        <f t="shared" si="9"/>
        <v>0</v>
      </c>
      <c r="BL129" s="13" t="s">
        <v>187</v>
      </c>
      <c r="BM129" s="142" t="s">
        <v>1502</v>
      </c>
    </row>
    <row r="130" spans="2:65" s="1" customFormat="1" ht="44.25" customHeight="1">
      <c r="B130" s="28"/>
      <c r="C130" s="144" t="s">
        <v>192</v>
      </c>
      <c r="D130" s="144" t="s">
        <v>182</v>
      </c>
      <c r="E130" s="145" t="s">
        <v>1018</v>
      </c>
      <c r="F130" s="146" t="s">
        <v>1019</v>
      </c>
      <c r="G130" s="147" t="s">
        <v>1003</v>
      </c>
      <c r="H130" s="148">
        <v>466</v>
      </c>
      <c r="I130" s="149"/>
      <c r="J130" s="150">
        <f t="shared" si="0"/>
        <v>0</v>
      </c>
      <c r="K130" s="146" t="s">
        <v>1004</v>
      </c>
      <c r="L130" s="28"/>
      <c r="M130" s="151" t="s">
        <v>1</v>
      </c>
      <c r="N130" s="152" t="s">
        <v>47</v>
      </c>
      <c r="P130" s="140">
        <f t="shared" si="1"/>
        <v>0</v>
      </c>
      <c r="Q130" s="140">
        <v>0</v>
      </c>
      <c r="R130" s="140">
        <f t="shared" si="2"/>
        <v>0</v>
      </c>
      <c r="S130" s="140">
        <v>0</v>
      </c>
      <c r="T130" s="141">
        <f t="shared" si="3"/>
        <v>0</v>
      </c>
      <c r="AR130" s="142" t="s">
        <v>187</v>
      </c>
      <c r="AT130" s="142" t="s">
        <v>182</v>
      </c>
      <c r="AU130" s="142" t="s">
        <v>90</v>
      </c>
      <c r="AY130" s="13" t="s">
        <v>169</v>
      </c>
      <c r="BE130" s="143">
        <f t="shared" si="4"/>
        <v>0</v>
      </c>
      <c r="BF130" s="143">
        <f t="shared" si="5"/>
        <v>0</v>
      </c>
      <c r="BG130" s="143">
        <f t="shared" si="6"/>
        <v>0</v>
      </c>
      <c r="BH130" s="143">
        <f t="shared" si="7"/>
        <v>0</v>
      </c>
      <c r="BI130" s="143">
        <f t="shared" si="8"/>
        <v>0</v>
      </c>
      <c r="BJ130" s="13" t="s">
        <v>21</v>
      </c>
      <c r="BK130" s="143">
        <f t="shared" si="9"/>
        <v>0</v>
      </c>
      <c r="BL130" s="13" t="s">
        <v>187</v>
      </c>
      <c r="BM130" s="142" t="s">
        <v>1503</v>
      </c>
    </row>
    <row r="131" spans="2:65" s="1" customFormat="1" ht="33" customHeight="1">
      <c r="B131" s="28"/>
      <c r="C131" s="144" t="s">
        <v>196</v>
      </c>
      <c r="D131" s="144" t="s">
        <v>182</v>
      </c>
      <c r="E131" s="145" t="s">
        <v>1021</v>
      </c>
      <c r="F131" s="146" t="s">
        <v>1022</v>
      </c>
      <c r="G131" s="147" t="s">
        <v>1023</v>
      </c>
      <c r="H131" s="148">
        <v>1500</v>
      </c>
      <c r="I131" s="149"/>
      <c r="J131" s="150">
        <f t="shared" si="0"/>
        <v>0</v>
      </c>
      <c r="K131" s="146" t="s">
        <v>1004</v>
      </c>
      <c r="L131" s="28"/>
      <c r="M131" s="151" t="s">
        <v>1</v>
      </c>
      <c r="N131" s="152" t="s">
        <v>47</v>
      </c>
      <c r="P131" s="140">
        <f t="shared" si="1"/>
        <v>0</v>
      </c>
      <c r="Q131" s="140">
        <v>0</v>
      </c>
      <c r="R131" s="140">
        <f t="shared" si="2"/>
        <v>0</v>
      </c>
      <c r="S131" s="140">
        <v>0</v>
      </c>
      <c r="T131" s="141">
        <f t="shared" si="3"/>
        <v>0</v>
      </c>
      <c r="AR131" s="142" t="s">
        <v>187</v>
      </c>
      <c r="AT131" s="142" t="s">
        <v>182</v>
      </c>
      <c r="AU131" s="142" t="s">
        <v>90</v>
      </c>
      <c r="AY131" s="13" t="s">
        <v>169</v>
      </c>
      <c r="BE131" s="143">
        <f t="shared" si="4"/>
        <v>0</v>
      </c>
      <c r="BF131" s="143">
        <f t="shared" si="5"/>
        <v>0</v>
      </c>
      <c r="BG131" s="143">
        <f t="shared" si="6"/>
        <v>0</v>
      </c>
      <c r="BH131" s="143">
        <f t="shared" si="7"/>
        <v>0</v>
      </c>
      <c r="BI131" s="143">
        <f t="shared" si="8"/>
        <v>0</v>
      </c>
      <c r="BJ131" s="13" t="s">
        <v>21</v>
      </c>
      <c r="BK131" s="143">
        <f t="shared" si="9"/>
        <v>0</v>
      </c>
      <c r="BL131" s="13" t="s">
        <v>187</v>
      </c>
      <c r="BM131" s="142" t="s">
        <v>1504</v>
      </c>
    </row>
    <row r="132" spans="2:65" s="11" customFormat="1" ht="22.9" customHeight="1">
      <c r="B132" s="120"/>
      <c r="D132" s="121" t="s">
        <v>81</v>
      </c>
      <c r="E132" s="153" t="s">
        <v>208</v>
      </c>
      <c r="F132" s="153" t="s">
        <v>1505</v>
      </c>
      <c r="I132" s="123"/>
      <c r="J132" s="154">
        <f>BK132</f>
        <v>0</v>
      </c>
      <c r="L132" s="120"/>
      <c r="M132" s="125"/>
      <c r="P132" s="126">
        <f>SUM(P133:P134)</f>
        <v>0</v>
      </c>
      <c r="R132" s="126">
        <f>SUM(R133:R134)</f>
        <v>0</v>
      </c>
      <c r="T132" s="127">
        <f>SUM(T133:T134)</f>
        <v>0.21999999999999997</v>
      </c>
      <c r="AR132" s="121" t="s">
        <v>21</v>
      </c>
      <c r="AT132" s="128" t="s">
        <v>81</v>
      </c>
      <c r="AU132" s="128" t="s">
        <v>21</v>
      </c>
      <c r="AY132" s="121" t="s">
        <v>169</v>
      </c>
      <c r="BK132" s="129">
        <f>SUM(BK133:BK134)</f>
        <v>0</v>
      </c>
    </row>
    <row r="133" spans="2:65" s="1" customFormat="1" ht="55.5" customHeight="1">
      <c r="B133" s="28"/>
      <c r="C133" s="144" t="s">
        <v>200</v>
      </c>
      <c r="D133" s="144" t="s">
        <v>182</v>
      </c>
      <c r="E133" s="145" t="s">
        <v>1506</v>
      </c>
      <c r="F133" s="146" t="s">
        <v>1507</v>
      </c>
      <c r="G133" s="147" t="s">
        <v>173</v>
      </c>
      <c r="H133" s="148">
        <v>2</v>
      </c>
      <c r="I133" s="149"/>
      <c r="J133" s="150">
        <f>ROUND(I133*H133,2)</f>
        <v>0</v>
      </c>
      <c r="K133" s="146" t="s">
        <v>1004</v>
      </c>
      <c r="L133" s="28"/>
      <c r="M133" s="151" t="s">
        <v>1</v>
      </c>
      <c r="N133" s="152" t="s">
        <v>47</v>
      </c>
      <c r="P133" s="140">
        <f>O133*H133</f>
        <v>0</v>
      </c>
      <c r="Q133" s="140">
        <v>0</v>
      </c>
      <c r="R133" s="140">
        <f>Q133*H133</f>
        <v>0</v>
      </c>
      <c r="S133" s="140">
        <v>2E-3</v>
      </c>
      <c r="T133" s="141">
        <f>S133*H133</f>
        <v>4.0000000000000001E-3</v>
      </c>
      <c r="AR133" s="142" t="s">
        <v>187</v>
      </c>
      <c r="AT133" s="142" t="s">
        <v>182</v>
      </c>
      <c r="AU133" s="142" t="s">
        <v>90</v>
      </c>
      <c r="AY133" s="13" t="s">
        <v>169</v>
      </c>
      <c r="BE133" s="143">
        <f>IF(N133="základní",J133,0)</f>
        <v>0</v>
      </c>
      <c r="BF133" s="143">
        <f>IF(N133="snížená",J133,0)</f>
        <v>0</v>
      </c>
      <c r="BG133" s="143">
        <f>IF(N133="zákl. přenesená",J133,0)</f>
        <v>0</v>
      </c>
      <c r="BH133" s="143">
        <f>IF(N133="sníž. přenesená",J133,0)</f>
        <v>0</v>
      </c>
      <c r="BI133" s="143">
        <f>IF(N133="nulová",J133,0)</f>
        <v>0</v>
      </c>
      <c r="BJ133" s="13" t="s">
        <v>21</v>
      </c>
      <c r="BK133" s="143">
        <f>ROUND(I133*H133,2)</f>
        <v>0</v>
      </c>
      <c r="BL133" s="13" t="s">
        <v>187</v>
      </c>
      <c r="BM133" s="142" t="s">
        <v>1508</v>
      </c>
    </row>
    <row r="134" spans="2:65" s="1" customFormat="1" ht="37.9" customHeight="1">
      <c r="B134" s="28"/>
      <c r="C134" s="144" t="s">
        <v>204</v>
      </c>
      <c r="D134" s="144" t="s">
        <v>182</v>
      </c>
      <c r="E134" s="145" t="s">
        <v>1509</v>
      </c>
      <c r="F134" s="146" t="s">
        <v>1510</v>
      </c>
      <c r="G134" s="147" t="s">
        <v>390</v>
      </c>
      <c r="H134" s="148">
        <v>12</v>
      </c>
      <c r="I134" s="149"/>
      <c r="J134" s="150">
        <f>ROUND(I134*H134,2)</f>
        <v>0</v>
      </c>
      <c r="K134" s="146" t="s">
        <v>1004</v>
      </c>
      <c r="L134" s="28"/>
      <c r="M134" s="155" t="s">
        <v>1</v>
      </c>
      <c r="N134" s="156" t="s">
        <v>47</v>
      </c>
      <c r="O134" s="157"/>
      <c r="P134" s="158">
        <f>O134*H134</f>
        <v>0</v>
      </c>
      <c r="Q134" s="158">
        <v>0</v>
      </c>
      <c r="R134" s="158">
        <f>Q134*H134</f>
        <v>0</v>
      </c>
      <c r="S134" s="158">
        <v>1.7999999999999999E-2</v>
      </c>
      <c r="T134" s="159">
        <f>S134*H134</f>
        <v>0.21599999999999997</v>
      </c>
      <c r="AR134" s="142" t="s">
        <v>187</v>
      </c>
      <c r="AT134" s="142" t="s">
        <v>182</v>
      </c>
      <c r="AU134" s="142" t="s">
        <v>90</v>
      </c>
      <c r="AY134" s="13" t="s">
        <v>169</v>
      </c>
      <c r="BE134" s="143">
        <f>IF(N134="základní",J134,0)</f>
        <v>0</v>
      </c>
      <c r="BF134" s="143">
        <f>IF(N134="snížená",J134,0)</f>
        <v>0</v>
      </c>
      <c r="BG134" s="143">
        <f>IF(N134="zákl. přenesená",J134,0)</f>
        <v>0</v>
      </c>
      <c r="BH134" s="143">
        <f>IF(N134="sníž. přenesená",J134,0)</f>
        <v>0</v>
      </c>
      <c r="BI134" s="143">
        <f>IF(N134="nulová",J134,0)</f>
        <v>0</v>
      </c>
      <c r="BJ134" s="13" t="s">
        <v>21</v>
      </c>
      <c r="BK134" s="143">
        <f>ROUND(I134*H134,2)</f>
        <v>0</v>
      </c>
      <c r="BL134" s="13" t="s">
        <v>187</v>
      </c>
      <c r="BM134" s="142" t="s">
        <v>1511</v>
      </c>
    </row>
    <row r="135" spans="2:65" s="1" customFormat="1" ht="6.95" customHeight="1">
      <c r="B135" s="40"/>
      <c r="C135" s="41"/>
      <c r="D135" s="41"/>
      <c r="E135" s="41"/>
      <c r="F135" s="41"/>
      <c r="G135" s="41"/>
      <c r="H135" s="41"/>
      <c r="I135" s="41"/>
      <c r="J135" s="41"/>
      <c r="K135" s="41"/>
      <c r="L135" s="28"/>
    </row>
  </sheetData>
  <sheetProtection algorithmName="SHA-512" hashValue="y/fnqU0MNSVV3Lv8iOJ5g8eGezpHu6UOyY8p1Fw7pUZsD28UHEUMO9ON8+SWa8nDgYKiHt+Fj8mZRSqKDfY7ZQ==" saltValue="w5Qs7huNHNXITDdnvHmdHUl4Y49sB5i8wKn+rnOvUaIsku3IC7XLhGAVh0/E7RXH6KohFCRJVVNfPepZqzAnQw==" spinCount="100000" sheet="1" objects="1" scenarios="1" formatColumns="0" formatRows="0" autoFilter="0"/>
  <autoFilter ref="C122:K134" xr:uid="{00000000-0009-0000-0000-000008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28</vt:i4>
      </vt:variant>
    </vt:vector>
  </HeadingPairs>
  <TitlesOfParts>
    <vt:vector size="42" baseType="lpstr">
      <vt:lpstr>Rekapitulace stavby</vt:lpstr>
      <vt:lpstr>PS01.01 - technologická část</vt:lpstr>
      <vt:lpstr>PS01.02 - stavební část</vt:lpstr>
      <vt:lpstr>PS01.03 - VRN</vt:lpstr>
      <vt:lpstr>PS01.04 - NEOCEŇOVAT - do...</vt:lpstr>
      <vt:lpstr>PS02.01 - technologická část</vt:lpstr>
      <vt:lpstr>PS02.02 - VRN</vt:lpstr>
      <vt:lpstr>SO01.01 - technologická část</vt:lpstr>
      <vt:lpstr>SO01.02 - stavební část</vt:lpstr>
      <vt:lpstr>SO01.03 - VRN</vt:lpstr>
      <vt:lpstr>SO02.01 - technologická část</vt:lpstr>
      <vt:lpstr>SO02.02 - VRN</vt:lpstr>
      <vt:lpstr>SO03.01 - stavební část</vt:lpstr>
      <vt:lpstr>SO03.02 - VRN</vt:lpstr>
      <vt:lpstr>'PS01.01 - technologická část'!Názvy_tisku</vt:lpstr>
      <vt:lpstr>'PS01.02 - stavební část'!Názvy_tisku</vt:lpstr>
      <vt:lpstr>'PS01.03 - VRN'!Názvy_tisku</vt:lpstr>
      <vt:lpstr>'PS01.04 - NEOCEŇOVAT - do...'!Názvy_tisku</vt:lpstr>
      <vt:lpstr>'PS02.01 - technologická část'!Názvy_tisku</vt:lpstr>
      <vt:lpstr>'PS02.02 - VRN'!Názvy_tisku</vt:lpstr>
      <vt:lpstr>'Rekapitulace stavby'!Názvy_tisku</vt:lpstr>
      <vt:lpstr>'SO01.01 - technologická část'!Názvy_tisku</vt:lpstr>
      <vt:lpstr>'SO01.02 - stavební část'!Názvy_tisku</vt:lpstr>
      <vt:lpstr>'SO01.03 - VRN'!Názvy_tisku</vt:lpstr>
      <vt:lpstr>'SO02.01 - technologická část'!Názvy_tisku</vt:lpstr>
      <vt:lpstr>'SO02.02 - VRN'!Názvy_tisku</vt:lpstr>
      <vt:lpstr>'SO03.01 - stavební část'!Názvy_tisku</vt:lpstr>
      <vt:lpstr>'SO03.02 - VRN'!Názvy_tisku</vt:lpstr>
      <vt:lpstr>'PS01.01 - technologická část'!Oblast_tisku</vt:lpstr>
      <vt:lpstr>'PS01.02 - stavební část'!Oblast_tisku</vt:lpstr>
      <vt:lpstr>'PS01.03 - VRN'!Oblast_tisku</vt:lpstr>
      <vt:lpstr>'PS01.04 - NEOCEŇOVAT - do...'!Oblast_tisku</vt:lpstr>
      <vt:lpstr>'PS02.01 - technologická část'!Oblast_tisku</vt:lpstr>
      <vt:lpstr>'PS02.02 - VRN'!Oblast_tisku</vt:lpstr>
      <vt:lpstr>'Rekapitulace stavby'!Oblast_tisku</vt:lpstr>
      <vt:lpstr>'SO01.01 - technologická část'!Oblast_tisku</vt:lpstr>
      <vt:lpstr>'SO01.02 - stavební část'!Oblast_tisku</vt:lpstr>
      <vt:lpstr>'SO01.03 - VRN'!Oblast_tisku</vt:lpstr>
      <vt:lpstr>'SO02.01 - technologická část'!Oblast_tisku</vt:lpstr>
      <vt:lpstr>'SO02.02 - VRN'!Oblast_tisku</vt:lpstr>
      <vt:lpstr>'SO03.01 - stavební část'!Oblast_tisku</vt:lpstr>
      <vt:lpstr>'SO03.02 -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Bělehrad Milan</dc:creator>
  <cp:lastModifiedBy>Bělehrad Milan</cp:lastModifiedBy>
  <dcterms:created xsi:type="dcterms:W3CDTF">2023-11-02T13:01:49Z</dcterms:created>
  <dcterms:modified xsi:type="dcterms:W3CDTF">2023-11-02T13:07:54Z</dcterms:modified>
</cp:coreProperties>
</file>